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913" firstSheet="1" activeTab="1"/>
  </bookViews>
  <sheets>
    <sheet name="一般公共预算收入表" sheetId="1" r:id="rId1"/>
    <sheet name="一般公共预算支出" sheetId="2" r:id="rId2"/>
    <sheet name="一般公共预算支出明细" sheetId="3" r:id="rId3"/>
    <sheet name="一般公共预算基本支出" sheetId="12" r:id="rId4"/>
    <sheet name="税收返还" sheetId="5" r:id="rId5"/>
    <sheet name="基金收入" sheetId="6" r:id="rId6"/>
    <sheet name="基金支出" sheetId="7" r:id="rId7"/>
    <sheet name="债务余额" sheetId="8" r:id="rId8"/>
    <sheet name="债务限额" sheetId="9" r:id="rId9"/>
    <sheet name="国有资本经营收益" sheetId="10" r:id="rId10"/>
    <sheet name="社保基金" sheetId="11" r:id="rId11"/>
  </sheets>
  <definedNames>
    <definedName name="_xlnm.Print_Titles" localSheetId="2">一般公共预算支出明细!$1:$3</definedName>
  </definedNames>
  <calcPr calcId="144525"/>
</workbook>
</file>

<file path=xl/sharedStrings.xml><?xml version="1.0" encoding="utf-8"?>
<sst xmlns="http://schemas.openxmlformats.org/spreadsheetml/2006/main" count="747" uniqueCount="619">
  <si>
    <t>泽州县2023年一般公共预算收入表</t>
  </si>
  <si>
    <t>表一</t>
  </si>
  <si>
    <t>单位:万元</t>
  </si>
  <si>
    <t>项  目</t>
  </si>
  <si>
    <t>2022年决算数</t>
  </si>
  <si>
    <t>2023年预算数</t>
  </si>
  <si>
    <t>2023年预算数为2022年决算数的%</t>
  </si>
  <si>
    <t>合计</t>
  </si>
  <si>
    <t>一、税收收入</t>
  </si>
  <si>
    <t xml:space="preserve">  增值税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</si>
  <si>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</si>
  <si>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</si>
  <si>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</si>
  <si>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</si>
  <si>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</si>
  <si>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</si>
  <si>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</si>
  <si>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</si>
  <si>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</si>
  <si>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</si>
  <si>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</si>
  <si>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环境保护税</t>
  </si>
  <si>
    <t>二、非税收入</t>
  </si>
  <si>
    <t xml:space="preserve">  专项收入</t>
  </si>
  <si>
    <t xml:space="preserve">    教育费附加收入</t>
  </si>
  <si>
    <t xml:space="preserve">    地方教育附加收入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</si>
  <si>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</si>
  <si>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</si>
  <si>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</si>
  <si>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森林植被恢复费   </t>
  </si>
  <si>
    <t xml:space="preserve">    其他专项收入   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</si>
  <si>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</si>
  <si>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</si>
  <si>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</si>
  <si>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</si>
  <si>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  矿产资源专项收入   </t>
  </si>
  <si>
    <t xml:space="preserve">    农村集体经营性建设用地土地增值收益调节金   </t>
  </si>
  <si>
    <t xml:space="preserve">    其他国有资源有偿使用收入   </t>
  </si>
  <si>
    <t xml:space="preserve">  政府住房基金收入</t>
  </si>
  <si>
    <t xml:space="preserve">  其他收入</t>
  </si>
  <si>
    <t>泽州县2023年一般公共预算支出表</t>
  </si>
  <si>
    <t xml:space="preserve"> 表二</t>
  </si>
  <si>
    <t>项     目</t>
  </si>
  <si>
    <t>2022年预算数</t>
  </si>
  <si>
    <t>2023年预算数为2022年预算数的%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</si>
  <si>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</si>
  <si>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</si>
  <si>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</si>
  <si>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</si>
  <si>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</si>
  <si>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</si>
  <si>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</si>
  <si>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</si>
  <si>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</si>
  <si>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</si>
  <si>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</si>
  <si>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</si>
  <si>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</si>
  <si>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</si>
  <si>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</si>
  <si>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</si>
  <si>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</si>
  <si>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</si>
  <si>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</si>
  <si>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二十、债务付息支出</t>
  </si>
  <si>
    <t>二十一、其他支出</t>
  </si>
  <si>
    <t>泽州县2023年一般公共预算支出明细表</t>
  </si>
  <si>
    <t>表三</t>
  </si>
  <si>
    <t xml:space="preserve">   </t>
  </si>
  <si>
    <t>项          目</t>
  </si>
  <si>
    <t>小计</t>
  </si>
  <si>
    <t>本级</t>
  </si>
  <si>
    <t>上级专项</t>
  </si>
  <si>
    <t>上年结转</t>
  </si>
  <si>
    <t>一、一般公共服务</t>
  </si>
  <si>
    <t xml:space="preserve">    人大事务</t>
  </si>
  <si>
    <t xml:space="preserve">      行政运行</t>
  </si>
  <si>
    <t xml:space="preserve">      一般行政事务管理</t>
  </si>
  <si>
    <t xml:space="preserve">      人大会议</t>
  </si>
  <si>
    <t xml:space="preserve">      人大代表履职能力提升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</si>
  <si>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</si>
  <si>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</si>
  <si>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</si>
  <si>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</si>
  <si>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</si>
  <si>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</si>
  <si>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</si>
  <si>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</si>
  <si>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</si>
  <si>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</si>
  <si>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</si>
  <si>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</si>
  <si>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</si>
  <si>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</si>
  <si>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</si>
  <si>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</si>
  <si>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</si>
  <si>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</si>
  <si>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</si>
  <si>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</si>
  <si>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</si>
  <si>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</si>
  <si>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</si>
  <si>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</si>
  <si>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</si>
  <si>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</si>
  <si>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一般行政管理事务</t>
  </si>
  <si>
    <t xml:space="preserve">      审计业务</t>
  </si>
  <si>
    <t xml:space="preserve">    纪检监察事务</t>
  </si>
  <si>
    <t xml:space="preserve">      其他纪检监察事务支出</t>
  </si>
  <si>
    <t xml:space="preserve">    商贸事务</t>
  </si>
  <si>
    <t xml:space="preserve">      对外贸易管理</t>
  </si>
  <si>
    <t xml:space="preserve">      国内贸易管理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</si>
  <si>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</si>
  <si>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</si>
  <si>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</si>
  <si>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</si>
  <si>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</si>
  <si>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</si>
  <si>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</si>
  <si>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</si>
  <si>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事业运行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</si>
  <si>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</si>
  <si>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</si>
  <si>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</si>
  <si>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</si>
  <si>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</si>
  <si>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</si>
  <si>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</si>
  <si>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</si>
  <si>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</si>
  <si>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</si>
  <si>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</si>
  <si>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</si>
  <si>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</si>
  <si>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</si>
  <si>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</si>
  <si>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  国防动员</t>
  </si>
  <si>
    <t xml:space="preserve">      兵役征集</t>
  </si>
  <si>
    <t xml:space="preserve">      民兵</t>
  </si>
  <si>
    <t xml:space="preserve">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</si>
  <si>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</si>
  <si>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</si>
  <si>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</si>
  <si>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</si>
  <si>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</si>
  <si>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法院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</si>
  <si>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</si>
  <si>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</si>
  <si>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</si>
  <si>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</si>
  <si>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</si>
  <si>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法治建设</t>
  </si>
  <si>
    <t xml:space="preserve">    其他公共安全支出</t>
  </si>
  <si>
    <t xml:space="preserve">    教育管理事务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</si>
  <si>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</si>
  <si>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</si>
  <si>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</si>
  <si>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</si>
  <si>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</si>
  <si>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</si>
  <si>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</si>
  <si>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</si>
  <si>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成人教育</t>
  </si>
  <si>
    <t xml:space="preserve">      成人中等教育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</si>
  <si>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</si>
  <si>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</si>
  <si>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</si>
  <si>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</si>
  <si>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</si>
  <si>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</si>
  <si>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</si>
  <si>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技术研究与开发</t>
  </si>
  <si>
    <t xml:space="preserve">      其他技术研究与开发支出</t>
  </si>
  <si>
    <t xml:space="preserve">    科学技术普及</t>
  </si>
  <si>
    <t xml:space="preserve">      机构运行</t>
  </si>
  <si>
    <t xml:space="preserve">    其他科学技术支出</t>
  </si>
  <si>
    <t xml:space="preserve">    文化和旅游</t>
  </si>
  <si>
    <t xml:space="preserve">      图书馆</t>
  </si>
  <si>
    <t xml:space="preserve">      艺术表演团体</t>
  </si>
  <si>
    <t xml:space="preserve">      群众文化</t>
  </si>
  <si>
    <t xml:space="preserve">      文化创作与保护</t>
  </si>
  <si>
    <t xml:space="preserve">      文化和旅游市场管理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</si>
  <si>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</si>
  <si>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</si>
  <si>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</si>
  <si>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</si>
  <si>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新闻出版电影</t>
  </si>
  <si>
    <t xml:space="preserve">      其他新闻出版电影支出</t>
  </si>
  <si>
    <t xml:space="preserve">    广播电视</t>
  </si>
  <si>
    <t xml:space="preserve">      其他广播电视支出 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</si>
  <si>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</si>
  <si>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</si>
  <si>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</si>
  <si>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</si>
  <si>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</si>
  <si>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</si>
  <si>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</si>
  <si>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社会保险经办机构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</si>
  <si>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</si>
  <si>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</si>
  <si>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</si>
  <si>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</si>
  <si>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</si>
  <si>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</si>
  <si>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</si>
  <si>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</si>
  <si>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</si>
  <si>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</si>
  <si>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</si>
  <si>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</si>
  <si>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</si>
  <si>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</si>
  <si>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</si>
  <si>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</si>
  <si>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</si>
  <si>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</si>
  <si>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</si>
  <si>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优抚事业单位支出（删除）</t>
  </si>
  <si>
    <t xml:space="preserve">      义务兵优待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</si>
  <si>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</si>
  <si>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</si>
  <si>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</si>
  <si>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</si>
  <si>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</si>
  <si>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</si>
  <si>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退役士兵管理教育</t>
  </si>
  <si>
    <t xml:space="preserve">      军队转业干部安置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</si>
  <si>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</si>
  <si>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</si>
  <si>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</si>
  <si>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</si>
  <si>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</si>
  <si>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残疾人事业</t>
  </si>
  <si>
    <t xml:space="preserve">      残疾人康复</t>
  </si>
  <si>
    <t xml:space="preserve">      残疾人就业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</si>
  <si>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</si>
  <si>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</si>
  <si>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</si>
  <si>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</si>
  <si>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</si>
  <si>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</si>
  <si>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</si>
  <si>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</si>
  <si>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</si>
  <si>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</si>
  <si>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</si>
  <si>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</si>
  <si>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</si>
  <si>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</si>
  <si>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</si>
  <si>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</si>
  <si>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</si>
  <si>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</si>
  <si>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</si>
  <si>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</si>
  <si>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</si>
  <si>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</si>
  <si>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</si>
  <si>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其他社会保障和就业支出</t>
  </si>
  <si>
    <t xml:space="preserve">    卫生健康管理事务</t>
  </si>
  <si>
    <t xml:space="preserve">      其他卫生健康管理支出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</si>
  <si>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</si>
  <si>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</si>
  <si>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</si>
  <si>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</si>
  <si>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</si>
  <si>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</si>
  <si>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</si>
  <si>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</si>
  <si>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</si>
  <si>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</si>
  <si>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</si>
  <si>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突发公共卫生事件应急处理</t>
  </si>
  <si>
    <t xml:space="preserve">      重大公共卫生服务</t>
  </si>
  <si>
    <t xml:space="preserve">      其他公共卫生支出</t>
  </si>
  <si>
    <t xml:space="preserve">    计划生育事务</t>
  </si>
  <si>
    <t xml:space="preserve">      计划生育机构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</si>
  <si>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</si>
  <si>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</si>
  <si>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</si>
  <si>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</si>
  <si>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</si>
  <si>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</si>
  <si>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</si>
  <si>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</si>
  <si>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</si>
  <si>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</si>
  <si>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</si>
  <si>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</si>
  <si>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</si>
  <si>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</si>
  <si>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</si>
  <si>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</si>
  <si>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</si>
  <si>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环境保护管理事务</t>
  </si>
  <si>
    <t xml:space="preserve">    环境监测与监察</t>
  </si>
  <si>
    <t xml:space="preserve">      建设项目环评审查与监督</t>
  </si>
  <si>
    <t xml:space="preserve">    污染防治</t>
  </si>
  <si>
    <t xml:space="preserve">      大气</t>
  </si>
  <si>
    <t xml:space="preserve">      水体</t>
  </si>
  <si>
    <t xml:space="preserve">      土壤</t>
  </si>
  <si>
    <t xml:space="preserve">      其他污染防治支出</t>
  </si>
  <si>
    <t xml:space="preserve">    天然林保护</t>
  </si>
  <si>
    <t xml:space="preserve">      停伐补助</t>
  </si>
  <si>
    <t xml:space="preserve">    能源节约利用</t>
  </si>
  <si>
    <t xml:space="preserve">      能源节约利用</t>
  </si>
  <si>
    <t xml:space="preserve">    能源管理事务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</si>
  <si>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</si>
  <si>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</si>
  <si>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</si>
  <si>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</si>
  <si>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工程建设标准规范编制与监管</t>
  </si>
  <si>
    <t xml:space="preserve">        城管执法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</si>
  <si>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</si>
  <si>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</si>
  <si>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</si>
  <si>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</si>
  <si>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</si>
  <si>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</si>
  <si>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</si>
  <si>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</si>
  <si>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农业农村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</si>
  <si>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</si>
  <si>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</si>
  <si>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</si>
  <si>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</si>
  <si>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防灾救灾</t>
  </si>
  <si>
    <t xml:space="preserve">        农业结构调整补贴</t>
  </si>
  <si>
    <t xml:space="preserve">        农业生产发展</t>
  </si>
  <si>
    <t xml:space="preserve">        农业合作经济</t>
  </si>
  <si>
    <t xml:space="preserve">        农村社会事业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</si>
  <si>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</si>
  <si>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</si>
  <si>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</si>
  <si>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</si>
  <si>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</si>
  <si>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</si>
  <si>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</si>
  <si>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</si>
  <si>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湿地保护</t>
  </si>
  <si>
    <t xml:space="preserve">        自然保护区等管理</t>
  </si>
  <si>
    <t xml:space="preserve">        林业草原防灾减灾</t>
  </si>
  <si>
    <t xml:space="preserve">        其他林业和草原支出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</si>
  <si>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</si>
  <si>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</si>
  <si>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</si>
  <si>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</si>
  <si>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水资源节约管理与保护</t>
  </si>
  <si>
    <t xml:space="preserve">        防汛</t>
  </si>
  <si>
    <t xml:space="preserve">        大中型水库移民后期扶持专项支出</t>
  </si>
  <si>
    <t xml:space="preserve">        农村供水</t>
  </si>
  <si>
    <t xml:space="preserve">        其他水利支出</t>
  </si>
  <si>
    <t xml:space="preserve">      巩固脱贫攻坚成果衔接乡村振兴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</si>
  <si>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</si>
  <si>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</si>
  <si>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</si>
  <si>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其他巩固脱贫攻坚成果衔接乡村振兴支出</t>
  </si>
  <si>
    <t xml:space="preserve">      农村综合改革</t>
  </si>
  <si>
    <t xml:space="preserve">        对村级公益事业建设的补助</t>
  </si>
  <si>
    <t xml:space="preserve">        对村民委员会和村党支部的补助</t>
  </si>
  <si>
    <t xml:space="preserve">        对村集体经济组织的补助</t>
  </si>
  <si>
    <t xml:space="preserve">      普惠金融发展支出</t>
  </si>
  <si>
    <t xml:space="preserve">        农业保险保费补贴</t>
  </si>
  <si>
    <t xml:space="preserve">        创业担保贷款贴息及奖补</t>
  </si>
  <si>
    <t xml:space="preserve">        其他普惠金融发展支出</t>
  </si>
  <si>
    <t xml:space="preserve">      其他农林水事务支出</t>
  </si>
  <si>
    <t xml:space="preserve">        其他农林水事务支出</t>
  </si>
  <si>
    <t xml:space="preserve">      公路水路运输</t>
  </si>
  <si>
    <t xml:space="preserve">        公路建设</t>
  </si>
  <si>
    <t xml:space="preserve">        公路养护</t>
  </si>
  <si>
    <t xml:space="preserve">        公路运输管理</t>
  </si>
  <si>
    <t xml:space="preserve">        其他公路水路运输支出</t>
  </si>
  <si>
    <t xml:space="preserve">      其他交通运输支出</t>
  </si>
  <si>
    <t xml:space="preserve">        其他交通运输支出</t>
  </si>
  <si>
    <t xml:space="preserve">      车辆购置税支出</t>
  </si>
  <si>
    <t xml:space="preserve">        车辆购置税用于农村公路建设支出</t>
  </si>
  <si>
    <t>十三、资源勘探工业信息等支出</t>
  </si>
  <si>
    <t xml:space="preserve">      制造业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</si>
  <si>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</si>
  <si>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</si>
  <si>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</si>
  <si>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</si>
  <si>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商业流通事务</t>
  </si>
  <si>
    <t xml:space="preserve">        其他商业流通事务</t>
  </si>
  <si>
    <t xml:space="preserve">      其他商业服务业等支出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</si>
  <si>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</si>
  <si>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</si>
  <si>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</si>
  <si>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自然资源调查与确权登记</t>
  </si>
  <si>
    <t xml:space="preserve">        地质勘察与矿产资源管理</t>
  </si>
  <si>
    <t xml:space="preserve">        其他自然资源事务支出</t>
  </si>
  <si>
    <t xml:space="preserve">      其他自然资源海洋气象等支出</t>
  </si>
  <si>
    <t xml:space="preserve">      保障性安居工程支出</t>
  </si>
  <si>
    <t xml:space="preserve">        沉陷区治理</t>
  </si>
  <si>
    <t xml:space="preserve">        棚户区改造</t>
  </si>
  <si>
    <t xml:space="preserve">        农村危房改造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</si>
  <si>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</si>
  <si>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</si>
  <si>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</si>
  <si>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</si>
  <si>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城乡社区住宅</t>
  </si>
  <si>
    <t xml:space="preserve">        其他城乡社区住宅支出</t>
  </si>
  <si>
    <t xml:space="preserve">      粮油物资事务</t>
  </si>
  <si>
    <t xml:space="preserve">        专项业务活动</t>
  </si>
  <si>
    <t xml:space="preserve">        粮食风险基金</t>
  </si>
  <si>
    <t xml:space="preserve">        其他粮油物资事务支出</t>
  </si>
  <si>
    <t xml:space="preserve">      应急管理事务</t>
  </si>
  <si>
    <t xml:space="preserve">        应急救援</t>
  </si>
  <si>
    <t xml:space="preserve">        其他应急管理支出</t>
  </si>
  <si>
    <t xml:space="preserve">      消防救援事务</t>
  </si>
  <si>
    <t xml:space="preserve">      自然灾害防治</t>
  </si>
  <si>
    <t xml:space="preserve">        地质灾害防治</t>
  </si>
  <si>
    <t xml:space="preserve">      自然灾害救灾及恢复重建支出</t>
  </si>
  <si>
    <t xml:space="preserve">        自然灾害救灾补助</t>
  </si>
  <si>
    <t xml:space="preserve">        其他自然灾害救灾及恢复重建支出</t>
  </si>
  <si>
    <t xml:space="preserve">        自然灾害灾后重建补助</t>
  </si>
  <si>
    <t xml:space="preserve">      地方政府一般债务付息支出</t>
  </si>
  <si>
    <t xml:space="preserve">        地方政府一般债券付息支出</t>
  </si>
  <si>
    <t>一般公共预算支出小计</t>
  </si>
  <si>
    <t>债务还本支出</t>
  </si>
  <si>
    <t>上解支出</t>
  </si>
  <si>
    <t xml:space="preserve">    原体制上解</t>
  </si>
  <si>
    <t xml:space="preserve">    其他上解支出</t>
  </si>
  <si>
    <t>支出总计</t>
  </si>
  <si>
    <t>泽州县2023年一般公共预算基本支出明细表</t>
  </si>
  <si>
    <t>表四</t>
  </si>
  <si>
    <t xml:space="preserve">                                                        单位：万元</t>
  </si>
  <si>
    <t>科目名称</t>
  </si>
  <si>
    <t>备注</t>
  </si>
  <si>
    <t>一、工资福利支出</t>
  </si>
  <si>
    <t>其中：基本工资</t>
  </si>
  <si>
    <t xml:space="preserve">     津贴补贴</t>
  </si>
  <si>
    <t xml:space="preserve">     奖金</t>
  </si>
  <si>
    <t xml:space="preserve">     伙食补助费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</si>
  <si>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</si>
  <si>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</si>
  <si>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</si>
  <si>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</si>
  <si>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</si>
  <si>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</si>
  <si>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</si>
  <si>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</si>
  <si>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t>其中：办公费</t>
  </si>
  <si>
    <t xml:space="preserve">    印刷费</t>
  </si>
  <si>
    <t xml:space="preserve">    咨询费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</si>
  <si>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</si>
  <si>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</si>
  <si>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</si>
  <si>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</si>
  <si>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</si>
  <si>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</si>
  <si>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</si>
  <si>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</si>
  <si>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</si>
  <si>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</si>
  <si>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</si>
  <si>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</si>
  <si>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</si>
  <si>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</si>
  <si>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</si>
  <si>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</si>
  <si>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</si>
  <si>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</si>
  <si>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</si>
  <si>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>三、对个人和家庭的补助</t>
  </si>
  <si>
    <t>其中：离休费</t>
  </si>
  <si>
    <t xml:space="preserve">    退休费</t>
  </si>
  <si>
    <t xml:space="preserve">    抚恤金</t>
  </si>
  <si>
    <t xml:space="preserve">    生活补助</t>
  </si>
  <si>
    <t xml:space="preserve">    助学金</t>
  </si>
  <si>
    <t xml:space="preserve">    奖励金</t>
  </si>
  <si>
    <t xml:space="preserve">    其他对个人和家庭的补助支出</t>
  </si>
  <si>
    <t>四、资本性支出</t>
  </si>
  <si>
    <t>　办公设备购置</t>
  </si>
  <si>
    <t>　信息网络及软件购置更新</t>
  </si>
  <si>
    <t>泽州县2023年一般公共预算税收返还和转移支付表</t>
  </si>
  <si>
    <t>表五</t>
  </si>
  <si>
    <t>单位：万元</t>
  </si>
  <si>
    <t>项目</t>
  </si>
  <si>
    <t>上级补助收入</t>
  </si>
  <si>
    <t xml:space="preserve">  一返还性收入</t>
  </si>
  <si>
    <t xml:space="preserve">    增值税和消费税税收返还收入</t>
  </si>
  <si>
    <t xml:space="preserve">    体制（所得税）基数返还收入</t>
  </si>
  <si>
    <t xml:space="preserve">    成品油价格和税费改革返还收入</t>
  </si>
  <si>
    <t xml:space="preserve">  一般性转移支付收入</t>
  </si>
  <si>
    <t xml:space="preserve">    均衡性转移支付补助收入</t>
  </si>
  <si>
    <t xml:space="preserve">    县级基本财力保障机制奖补收入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</si>
  <si>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</si>
  <si>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</si>
  <si>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</si>
  <si>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固定数额补助收入</t>
  </si>
  <si>
    <t xml:space="preserve">    革命老区转移支付收入</t>
  </si>
  <si>
    <t xml:space="preserve">    公共安全共同财政事权转移支付收入</t>
  </si>
  <si>
    <t xml:space="preserve">    教育共同财政事权转移支付收入</t>
  </si>
  <si>
    <t xml:space="preserve">    文化旅游共同财政事权转移支付收入</t>
  </si>
  <si>
    <t xml:space="preserve">    社会保障共同财政事权转移支付收入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</si>
  <si>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</si>
  <si>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</si>
  <si>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</si>
  <si>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</si>
  <si>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住房保障共同财政事权转移支付收入</t>
  </si>
  <si>
    <t xml:space="preserve">    增值税留抵退税转移支付收入</t>
  </si>
  <si>
    <t xml:space="preserve">    其他退税减税降费转移支付收入</t>
  </si>
  <si>
    <t xml:space="preserve">    其他一般性转移支付收入</t>
  </si>
  <si>
    <t>专项转移支付收入</t>
  </si>
  <si>
    <t xml:space="preserve">     一般公共服务</t>
  </si>
  <si>
    <t xml:space="preserve">     公共安全</t>
  </si>
  <si>
    <t xml:space="preserve">     科学技术</t>
  </si>
  <si>
    <t xml:space="preserve">     文化旅游体育与传媒</t>
  </si>
  <si>
    <t xml:space="preserve">     社会保障和就业</t>
  </si>
  <si>
    <t xml:space="preserve">     卫生健康</t>
  </si>
  <si>
    <t xml:space="preserve">     节能环保</t>
  </si>
  <si>
    <t xml:space="preserve">     城乡社区</t>
  </si>
  <si>
    <t xml:space="preserve">     农林水</t>
  </si>
  <si>
    <t xml:space="preserve">     交通运输</t>
  </si>
  <si>
    <t xml:space="preserve">     资源勘探工业信息等</t>
  </si>
  <si>
    <t xml:space="preserve">     商业服务业等</t>
  </si>
  <si>
    <t xml:space="preserve">     自然资源海洋气象等</t>
  </si>
  <si>
    <t xml:space="preserve">     粮油物资储备</t>
  </si>
  <si>
    <t xml:space="preserve">     灾害防治及应急管理</t>
  </si>
  <si>
    <t xml:space="preserve">     其他收入</t>
  </si>
  <si>
    <t>泽州县2023年政府性基金预算收入表</t>
  </si>
  <si>
    <t>表六</t>
  </si>
  <si>
    <t>预算科目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</si>
  <si>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</si>
  <si>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</si>
  <si>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</si>
  <si>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</si>
  <si>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</si>
  <si>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</si>
  <si>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</si>
  <si>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</si>
  <si>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</si>
  <si>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</si>
  <si>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</si>
  <si>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</si>
  <si>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</si>
  <si>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</si>
  <si>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</si>
  <si>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</si>
  <si>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</si>
  <si>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政府性基金收入合计</t>
  </si>
  <si>
    <t>债务转贷收入</t>
  </si>
  <si>
    <t>收入总计</t>
  </si>
  <si>
    <t>泽州县2023年政府性基金预算支出表</t>
  </si>
  <si>
    <t>表七</t>
  </si>
  <si>
    <t xml:space="preserve"> 单位：万元</t>
  </si>
  <si>
    <t>一、社会保障和就业支出</t>
  </si>
  <si>
    <t xml:space="preserve">  大中型水库移民后期扶持基金支出</t>
  </si>
  <si>
    <t>二、城乡社区支出</t>
  </si>
  <si>
    <t xml:space="preserve">  国有土地使用权出让收入安排的支出</t>
  </si>
  <si>
    <t xml:space="preserve">     征地和拆迁补偿支出</t>
  </si>
  <si>
    <t xml:space="preserve">     土地出让业务支出</t>
  </si>
  <si>
    <t xml:space="preserve">     其他国有土地使用权出让收入安排的支出</t>
  </si>
  <si>
    <t xml:space="preserve">  农业土地开发资金安排的支出</t>
  </si>
  <si>
    <t xml:space="preserve">  国有土地使用权出让收入对应专项债务收入安排的支出</t>
  </si>
  <si>
    <t xml:space="preserve">  棚户区改造专项债券收入安排的支出</t>
  </si>
  <si>
    <t xml:space="preserve">  城市基础设施配套费安排的支出</t>
  </si>
  <si>
    <t>三、农林水支出</t>
  </si>
  <si>
    <t xml:space="preserve">  国家重大水利工程建设基金安排的支出</t>
  </si>
  <si>
    <t>四、债务付息支出</t>
  </si>
  <si>
    <t xml:space="preserve">  地方政府专项债务付息支出</t>
  </si>
  <si>
    <t>五、其他支出</t>
  </si>
  <si>
    <t xml:space="preserve">  其他政府性基金及对应专项债务收入安排的支出</t>
  </si>
  <si>
    <t xml:space="preserve">  彩票公益金安排的支出</t>
  </si>
  <si>
    <t>基金支出小计</t>
  </si>
  <si>
    <t>调出资金</t>
  </si>
  <si>
    <t>泽州县2023年政府性债务表</t>
  </si>
  <si>
    <t>表八</t>
  </si>
  <si>
    <t>序号</t>
  </si>
  <si>
    <t>2022年</t>
  </si>
  <si>
    <t>增减额</t>
  </si>
  <si>
    <t>2023年</t>
  </si>
  <si>
    <t>一般债务</t>
  </si>
  <si>
    <t>专项债务</t>
  </si>
  <si>
    <t>政府可能承担一定救助责任的债务</t>
  </si>
  <si>
    <t>地方政府债券</t>
  </si>
  <si>
    <t>其他</t>
  </si>
  <si>
    <t>备注：当年安排偿还债券利息9468万元。</t>
  </si>
  <si>
    <t>泽州县2023年政府债务限额表</t>
  </si>
  <si>
    <t>表九</t>
  </si>
  <si>
    <t>调整额</t>
  </si>
  <si>
    <t>泽州县2023年国有资本经营预算收支表</t>
  </si>
  <si>
    <t>表十</t>
  </si>
  <si>
    <t>收入</t>
  </si>
  <si>
    <t>支出</t>
  </si>
  <si>
    <t>预算数</t>
  </si>
  <si>
    <t>一、国有资本经营收入</t>
  </si>
  <si>
    <t>一、国有资本经营支出</t>
  </si>
  <si>
    <t xml:space="preserve">  专项转移支付收入</t>
  </si>
  <si>
    <t xml:space="preserve">   上级专项</t>
  </si>
  <si>
    <t xml:space="preserve">  本级资金</t>
  </si>
  <si>
    <t xml:space="preserve">   上年结转</t>
  </si>
  <si>
    <t>二、上年结余</t>
  </si>
  <si>
    <t>二、调出资金</t>
  </si>
  <si>
    <t>泽州县2023年社会保险基金预算收支情况表（草案）</t>
  </si>
  <si>
    <r>
      <t xml:space="preserve"> </t>
    </r>
    <r>
      <rPr>
        <sz val="10"/>
        <rFont val="宋体"/>
        <charset val="134"/>
      </rPr>
      <t>表十一</t>
    </r>
  </si>
  <si>
    <t>项        目</t>
  </si>
  <si>
    <t>机关事业单位基本养老保险基金</t>
  </si>
  <si>
    <t>城乡居民基本养老保险基金</t>
  </si>
  <si>
    <t>一、上年结余</t>
  </si>
  <si>
    <t>二、收入</t>
  </si>
  <si>
    <t>其中：1.保险费收入</t>
  </si>
  <si>
    <t xml:space="preserve">      2.利息收入</t>
  </si>
  <si>
    <t xml:space="preserve">      3.财政补贴收入</t>
  </si>
  <si>
    <t xml:space="preserve">      4.委托投资收益</t>
  </si>
  <si>
    <t xml:space="preserve">      5.其他收入</t>
  </si>
  <si>
    <t xml:space="preserve">      6.转移收入</t>
  </si>
  <si>
    <t xml:space="preserve">      7.上级补助收入</t>
  </si>
  <si>
    <t xml:space="preserve">      8.集体补助收入</t>
  </si>
  <si>
    <t>三、支出</t>
  </si>
  <si>
    <t>其中：1.社会保险待遇支出</t>
  </si>
  <si>
    <t xml:space="preserve">      2.其他支出</t>
  </si>
  <si>
    <t xml:space="preserve">      3.转移支出</t>
  </si>
  <si>
    <t xml:space="preserve">      4.上解上级支出</t>
  </si>
  <si>
    <t xml:space="preserve">      5.丧葬补助金支出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</si>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</sst>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_ "/>
    <numFmt numFmtId="177" formatCode="#,##0_ "/>
    <numFmt numFmtId="178" formatCode="0.00_ "/>
    <numFmt numFmtId="41" formatCode="_ * #,##0_ ;_ * \-#,##0_ ;_ * &quot;-&quot;_ ;_ @_ "/>
    <numFmt numFmtId="179" formatCode=";;"/>
    <numFmt numFmtId="43" formatCode="_ * #,##0.00_ ;_ * \-#,##0.00_ ;_ * &quot;-&quot;??_ ;_ @_ "/>
    <numFmt numFmtId="42" formatCode="_ &quot;￥&quot;* #,##0_ ;_ &quot;￥&quot;* \-#,##0_ ;_ &quot;￥&quot;* &quot;-&quot;_ ;_ @_ "/>
    <numFmt numFmtId="180" formatCode="0.0_ "/>
  </numFmts>
  <fonts count="51">
    <font>
      <sz val="11"/>
      <color theme="1"/>
      <name val="宋体"/>
      <charset val="134"/>
      <scheme val="minor"/>
    </font>
    <font>
      <sz val="10"/>
      <name val="Helv"/>
      <charset val="134"/>
    </font>
    <font>
      <b/>
      <sz val="10"/>
      <name val="Helv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Helv"/>
      <charset val="0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8"/>
      <name val="宋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name val="宋体"/>
      <charset val="134"/>
    </font>
    <font>
      <sz val="9"/>
      <name val="宋体"/>
      <charset val="0"/>
    </font>
    <font>
      <sz val="16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0"/>
    </font>
    <font>
      <sz val="11"/>
      <color theme="0"/>
      <name val="宋体"/>
      <charset val="134"/>
      <scheme val="minor"/>
    </font>
    <font>
      <b/>
      <sz val="10"/>
      <color indexed="8"/>
      <name val="宋体"/>
      <charset val="0"/>
    </font>
    <font>
      <sz val="11"/>
      <name val="宋体"/>
      <charset val="134"/>
      <scheme val="minor"/>
    </font>
    <font>
      <sz val="1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5" fillId="1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1" fillId="11" borderId="16" applyNumberFormat="0" applyAlignment="0" applyProtection="0">
      <alignment vertical="center"/>
    </xf>
    <xf numFmtId="0" fontId="46" fillId="11" borderId="18" applyNumberFormat="0" applyAlignment="0" applyProtection="0">
      <alignment vertical="center"/>
    </xf>
    <xf numFmtId="0" fontId="34" fillId="5" borderId="13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0" fillId="0" borderId="0"/>
    <xf numFmtId="0" fontId="49" fillId="0" borderId="0"/>
    <xf numFmtId="0" fontId="3" fillId="0" borderId="0"/>
  </cellStyleXfs>
  <cellXfs count="20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right" vertical="center" wrapText="1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left" vertical="center"/>
    </xf>
    <xf numFmtId="176" fontId="9" fillId="0" borderId="2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10" fillId="0" borderId="1" xfId="0" applyNumberFormat="1" applyFont="1" applyFill="1" applyBorder="1" applyAlignment="1" applyProtection="1">
      <alignment horizontal="right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vertical="center"/>
    </xf>
    <xf numFmtId="177" fontId="8" fillId="0" borderId="3" xfId="0" applyNumberFormat="1" applyFont="1" applyFill="1" applyBorder="1" applyAlignment="1" applyProtection="1">
      <alignment horizontal="right" vertical="center"/>
    </xf>
    <xf numFmtId="0" fontId="14" fillId="0" borderId="1" xfId="51" applyFont="1" applyFill="1" applyBorder="1" applyAlignment="1">
      <alignment horizontal="center" vertical="center"/>
    </xf>
    <xf numFmtId="177" fontId="14" fillId="0" borderId="1" xfId="51" applyNumberFormat="1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177" fontId="15" fillId="0" borderId="1" xfId="5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right" vertical="center"/>
      <protection locked="0"/>
    </xf>
    <xf numFmtId="177" fontId="9" fillId="0" borderId="1" xfId="0" applyNumberFormat="1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right" vertical="center"/>
    </xf>
    <xf numFmtId="49" fontId="9" fillId="0" borderId="1" xfId="0" applyNumberFormat="1" applyFont="1" applyFill="1" applyBorder="1" applyAlignment="1" applyProtection="1">
      <alignment vertical="center"/>
    </xf>
    <xf numFmtId="177" fontId="9" fillId="0" borderId="1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13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7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3" fillId="0" borderId="0" xfId="50" applyFont="1" applyFill="1" applyAlignment="1" applyProtection="1">
      <alignment horizontal="center" vertical="center"/>
      <protection locked="0"/>
    </xf>
    <xf numFmtId="177" fontId="5" fillId="0" borderId="0" xfId="50" applyNumberFormat="1" applyFont="1" applyFill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77" fontId="16" fillId="0" borderId="1" xfId="0" applyNumberFormat="1" applyFont="1" applyFill="1" applyBorder="1" applyAlignment="1" applyProtection="1">
      <alignment horizontal="center" vertical="center"/>
      <protection locked="0"/>
    </xf>
    <xf numFmtId="17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" xfId="5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177" fontId="9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 applyProtection="1">
      <alignment horizontal="center" vertical="center"/>
    </xf>
    <xf numFmtId="177" fontId="16" fillId="0" borderId="1" xfId="0" applyNumberFormat="1" applyFont="1" applyFill="1" applyBorder="1" applyAlignment="1" applyProtection="1">
      <alignment horizontal="center" vertical="center" wrapText="1"/>
    </xf>
    <xf numFmtId="178" fontId="19" fillId="0" borderId="7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77" fontId="13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/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49" fontId="20" fillId="0" borderId="1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>
      <alignment vertical="center"/>
    </xf>
    <xf numFmtId="0" fontId="13" fillId="0" borderId="0" xfId="0" applyNumberFormat="1" applyFont="1" applyFill="1" applyAlignment="1" applyProtection="1">
      <alignment horizontal="center" vertical="center"/>
    </xf>
    <xf numFmtId="177" fontId="13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77" fontId="21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Fill="1" applyBorder="1" applyAlignment="1" applyProtection="1">
      <alignment horizontal="center" vertical="center"/>
    </xf>
    <xf numFmtId="177" fontId="12" fillId="0" borderId="4" xfId="0" applyNumberFormat="1" applyFont="1" applyFill="1" applyBorder="1" applyAlignment="1">
      <alignment horizontal="center"/>
    </xf>
    <xf numFmtId="177" fontId="12" fillId="0" borderId="4" xfId="0" applyNumberFormat="1" applyFont="1" applyFill="1" applyBorder="1" applyAlignment="1">
      <alignment horizontal="right"/>
    </xf>
    <xf numFmtId="0" fontId="0" fillId="0" borderId="1" xfId="0" applyBorder="1">
      <alignment vertical="center"/>
    </xf>
    <xf numFmtId="177" fontId="9" fillId="0" borderId="4" xfId="0" applyNumberFormat="1" applyFont="1" applyFill="1" applyBorder="1" applyAlignment="1">
      <alignment horizontal="right"/>
    </xf>
    <xf numFmtId="177" fontId="22" fillId="0" borderId="8" xfId="0" applyNumberFormat="1" applyFont="1" applyFill="1" applyBorder="1" applyAlignment="1" applyProtection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12" fillId="0" borderId="4" xfId="0" applyNumberFormat="1" applyFont="1" applyFill="1" applyBorder="1" applyAlignment="1">
      <alignment horizontal="right" vertical="center"/>
    </xf>
    <xf numFmtId="0" fontId="23" fillId="0" borderId="1" xfId="0" applyFont="1" applyFill="1" applyBorder="1">
      <alignment vertical="center"/>
    </xf>
    <xf numFmtId="0" fontId="24" fillId="0" borderId="7" xfId="0" applyNumberFormat="1" applyFont="1" applyFill="1" applyBorder="1" applyAlignment="1" applyProtection="1">
      <alignment horizontal="left" vertical="center" wrapText="1"/>
    </xf>
    <xf numFmtId="177" fontId="24" fillId="0" borderId="8" xfId="0" applyNumberFormat="1" applyFont="1" applyFill="1" applyBorder="1" applyAlignment="1" applyProtection="1">
      <alignment horizontal="right" vertical="center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177" fontId="0" fillId="0" borderId="0" xfId="0" applyNumberFormat="1">
      <alignment vertical="center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17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25" fillId="0" borderId="0" xfId="0" applyNumberFormat="1" applyFont="1" applyFill="1">
      <alignment vertical="center"/>
    </xf>
    <xf numFmtId="177" fontId="9" fillId="0" borderId="3" xfId="0" applyNumberFormat="1" applyFont="1" applyFill="1" applyBorder="1" applyAlignment="1" applyProtection="1">
      <alignment vertical="center" wrapText="1"/>
      <protection locked="0"/>
    </xf>
    <xf numFmtId="177" fontId="5" fillId="0" borderId="3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77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176" fontId="9" fillId="0" borderId="0" xfId="0" applyNumberFormat="1" applyFont="1" applyFill="1" applyBorder="1" applyAlignment="1" applyProtection="1">
      <alignment vertical="center" wrapText="1"/>
      <protection locked="0"/>
    </xf>
    <xf numFmtId="176" fontId="9" fillId="0" borderId="1" xfId="0" applyNumberFormat="1" applyFont="1" applyFill="1" applyBorder="1" applyAlignment="1" applyProtection="1">
      <alignment horizontal="left" vertical="center"/>
    </xf>
    <xf numFmtId="18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center"/>
    </xf>
    <xf numFmtId="18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vertical="center"/>
    </xf>
    <xf numFmtId="180" fontId="9" fillId="0" borderId="1" xfId="0" applyNumberFormat="1" applyFont="1" applyFill="1" applyBorder="1" applyAlignment="1" applyProtection="1">
      <alignment horizontal="left" vertical="center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vertical="center"/>
    </xf>
    <xf numFmtId="179" fontId="12" fillId="0" borderId="1" xfId="49" applyNumberFormat="1" applyFont="1" applyFill="1" applyBorder="1" applyAlignment="1" applyProtection="1">
      <alignment horizontal="left" vertical="center" wrapText="1"/>
    </xf>
    <xf numFmtId="179" fontId="9" fillId="0" borderId="1" xfId="49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77" fontId="9" fillId="0" borderId="1" xfId="0" applyNumberFormat="1" applyFont="1" applyFill="1" applyBorder="1" applyAlignment="1" applyProtection="1">
      <alignment vertical="center" wrapText="1"/>
      <protection locked="0"/>
    </xf>
    <xf numFmtId="177" fontId="9" fillId="0" borderId="1" xfId="0" applyNumberFormat="1" applyFont="1" applyFill="1" applyBorder="1" applyAlignment="1" applyProtection="1">
      <alignment vertical="center" wrapText="1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 wrapText="1"/>
    </xf>
    <xf numFmtId="177" fontId="19" fillId="0" borderId="8" xfId="0" applyNumberFormat="1" applyFont="1" applyFill="1" applyBorder="1" applyAlignment="1">
      <alignment horizontal="center" vertical="center" wrapText="1"/>
    </xf>
    <xf numFmtId="178" fontId="19" fillId="0" borderId="9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right" vertical="center" wrapText="1"/>
    </xf>
    <xf numFmtId="178" fontId="8" fillId="0" borderId="9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 applyProtection="1">
      <alignment vertical="center" wrapText="1"/>
      <protection locked="0"/>
    </xf>
    <xf numFmtId="176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176" fontId="27" fillId="0" borderId="0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right" vertical="center" wrapText="1"/>
    </xf>
    <xf numFmtId="176" fontId="27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vertical="center" wrapText="1"/>
    </xf>
    <xf numFmtId="177" fontId="28" fillId="0" borderId="0" xfId="0" applyNumberFormat="1" applyFont="1" applyFill="1" applyBorder="1" applyAlignment="1">
      <alignment horizontal="right" wrapText="1"/>
    </xf>
    <xf numFmtId="177" fontId="8" fillId="0" borderId="0" xfId="0" applyNumberFormat="1" applyFont="1" applyFill="1" applyBorder="1" applyAlignment="1">
      <alignment horizontal="right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7" xfId="0" applyNumberFormat="1" applyFont="1" applyFill="1" applyBorder="1" applyAlignment="1">
      <alignment horizontal="center" vertical="center" wrapText="1"/>
    </xf>
    <xf numFmtId="177" fontId="19" fillId="0" borderId="7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2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17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旬报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F24" sqref="F24"/>
    </sheetView>
  </sheetViews>
  <sheetFormatPr defaultColWidth="9" defaultRowHeight="13.5" outlineLevelCol="3"/>
  <cols>
    <col min="1" max="1" width="30" customWidth="1"/>
    <col min="2" max="2" width="15.6333333333333" style="121" customWidth="1"/>
    <col min="3" max="3" width="15.3833333333333" style="121" customWidth="1"/>
    <col min="4" max="4" width="16.8833333333333" style="190" customWidth="1"/>
    <col min="11" max="11" width="12.625" customWidth="1"/>
    <col min="12" max="12" width="19.625" customWidth="1"/>
  </cols>
  <sheetData>
    <row r="1" ht="33" customHeight="1" spans="1:4">
      <c r="A1" s="191" t="s">
        <v>0</v>
      </c>
      <c r="B1" s="192"/>
      <c r="C1" s="192"/>
      <c r="D1" s="193"/>
    </row>
    <row r="2" ht="18" customHeight="1" spans="1:4">
      <c r="A2" s="194" t="s">
        <v>1</v>
      </c>
      <c r="B2" s="195"/>
      <c r="C2" s="196"/>
      <c r="D2" s="197" t="s">
        <v>2</v>
      </c>
    </row>
    <row r="3" ht="32" customHeight="1" spans="1:4">
      <c r="A3" s="198" t="s">
        <v>3</v>
      </c>
      <c r="B3" s="199" t="s">
        <v>4</v>
      </c>
      <c r="C3" s="199" t="s">
        <v>5</v>
      </c>
      <c r="D3" s="200" t="s">
        <v>6</v>
      </c>
    </row>
    <row r="4" ht="19" customHeight="1" spans="1:4">
      <c r="A4" s="201" t="s">
        <v>7</v>
      </c>
      <c r="B4" s="100">
        <f>B5+B19</f>
        <v>514144</v>
      </c>
      <c r="C4" s="100">
        <f>C5+C19</f>
        <v>545100</v>
      </c>
      <c r="D4" s="202">
        <f>SUM(C4/B4*100)</f>
        <v>106.020881309516</v>
      </c>
    </row>
    <row r="5" ht="19" customHeight="1" spans="1:4">
      <c r="A5" s="203" t="s">
        <v>8</v>
      </c>
      <c r="B5" s="100">
        <f>SUM(B6:B18)</f>
        <v>206169</v>
      </c>
      <c r="C5" s="204">
        <f>SUM(C6:C18)</f>
        <v>270000</v>
      </c>
      <c r="D5" s="202">
        <f>SUM(C5/B5*100)</f>
        <v>130.960522677997</v>
      </c>
    </row>
    <row r="6" ht="19" customHeight="1" spans="1:4">
      <c r="A6" s="203" t="s">
        <v>9</v>
      </c>
      <c r="B6" s="100">
        <v>82431</v>
      </c>
      <c r="C6" s="204">
        <v>96250</v>
      </c>
      <c r="D6" s="202">
        <f t="shared" ref="D6:D31" si="0">SUM(C6/B6*100)</f>
        <v>116.76432410137</v>
      </c>
    </row>
    <row r="7" ht="19" customHeight="1" spans="1:4">
      <c r="A7" s="203" t="s">
        <v>10</v>
      </c>
      <c r="B7" s="100">
        <v>23439</v>
      </c>
      <c r="C7" s="204">
        <v>33000</v>
      </c>
      <c r="D7" s="202">
        <f t="shared" si="0"/>
        <v>140.79098937668</v>
      </c>
    </row>
    <row r="8" ht="19" customHeight="1" spans="1:4">
      <c r="A8" s="203" t="s">
        <v>11</v>
      </c>
      <c r="B8" s="100">
        <v>2953</v>
      </c>
      <c r="C8" s="204">
        <v>3300</v>
      </c>
      <c r="D8" s="202">
        <f t="shared" si="0"/>
        <v>111.750761937013</v>
      </c>
    </row>
    <row r="9" ht="19" customHeight="1" spans="1:4">
      <c r="A9" s="203" t="s">
        <v>12</v>
      </c>
      <c r="B9" s="100">
        <v>38663</v>
      </c>
      <c r="C9" s="204">
        <v>37800</v>
      </c>
      <c r="D9" s="202">
        <f t="shared" si="0"/>
        <v>97.7678917828415</v>
      </c>
    </row>
    <row r="10" ht="19" customHeight="1" spans="1:4">
      <c r="A10" s="203" t="s">
        <v>13</v>
      </c>
      <c r="B10" s="100">
        <v>21322</v>
      </c>
      <c r="C10" s="204">
        <v>29000</v>
      </c>
      <c r="D10" s="202">
        <f t="shared" si="0"/>
        <v>136.009755182441</v>
      </c>
    </row>
    <row r="11" ht="19" customHeight="1" spans="1:4">
      <c r="A11" s="203" t="s">
        <v>14</v>
      </c>
      <c r="B11" s="100">
        <v>6966</v>
      </c>
      <c r="C11" s="204">
        <v>12700</v>
      </c>
      <c r="D11" s="202">
        <f t="shared" si="0"/>
        <v>182.314097042779</v>
      </c>
    </row>
    <row r="12" ht="19" customHeight="1" spans="1:4">
      <c r="A12" s="203" t="s">
        <v>15</v>
      </c>
      <c r="B12" s="100">
        <v>5036</v>
      </c>
      <c r="C12" s="204">
        <v>8866</v>
      </c>
      <c r="D12" s="202">
        <f t="shared" si="0"/>
        <v>176.052422557585</v>
      </c>
    </row>
    <row r="13" ht="19" customHeight="1" spans="1:4">
      <c r="A13" s="203" t="s">
        <v>16</v>
      </c>
      <c r="B13" s="100">
        <v>6966</v>
      </c>
      <c r="C13" s="204">
        <v>6806</v>
      </c>
      <c r="D13" s="202">
        <f t="shared" si="0"/>
        <v>97.7031294860752</v>
      </c>
    </row>
    <row r="14" ht="19" customHeight="1" spans="1:4">
      <c r="A14" s="203" t="s">
        <v>17</v>
      </c>
      <c r="B14" s="100">
        <v>6664</v>
      </c>
      <c r="C14" s="204">
        <v>12663</v>
      </c>
      <c r="D14" s="202">
        <f t="shared" si="0"/>
        <v>190.021008403361</v>
      </c>
    </row>
    <row r="15" ht="19" customHeight="1" spans="1:4">
      <c r="A15" s="203" t="s">
        <v>18</v>
      </c>
      <c r="B15" s="100">
        <v>308</v>
      </c>
      <c r="C15" s="205">
        <v>549</v>
      </c>
      <c r="D15" s="202">
        <f t="shared" si="0"/>
        <v>178.246753246753</v>
      </c>
    </row>
    <row r="16" ht="19" customHeight="1" spans="1:4">
      <c r="A16" s="203" t="s">
        <v>19</v>
      </c>
      <c r="B16" s="100">
        <v>6198</v>
      </c>
      <c r="C16" s="205">
        <v>4900</v>
      </c>
      <c r="D16" s="202">
        <f t="shared" si="0"/>
        <v>79.0577605679251</v>
      </c>
    </row>
    <row r="17" ht="19" customHeight="1" spans="1:4">
      <c r="A17" s="203" t="s">
        <v>20</v>
      </c>
      <c r="B17" s="100">
        <v>4875</v>
      </c>
      <c r="C17" s="205">
        <v>23366</v>
      </c>
      <c r="D17" s="202">
        <f t="shared" si="0"/>
        <v>479.302564102564</v>
      </c>
    </row>
    <row r="18" ht="19" customHeight="1" spans="1:4">
      <c r="A18" s="203" t="s">
        <v>21</v>
      </c>
      <c r="B18" s="100">
        <v>348</v>
      </c>
      <c r="C18" s="205">
        <v>800</v>
      </c>
      <c r="D18" s="202">
        <f t="shared" si="0"/>
        <v>229.885057471264</v>
      </c>
    </row>
    <row r="19" ht="19" customHeight="1" spans="1:4">
      <c r="A19" s="203" t="s">
        <v>22</v>
      </c>
      <c r="B19" s="205">
        <f>B20+B28+B29+B30+B31+B35+B36</f>
        <v>307975</v>
      </c>
      <c r="C19" s="205">
        <f>C20+C28+C29+C31+C30+C35</f>
        <v>275100</v>
      </c>
      <c r="D19" s="202">
        <f t="shared" si="0"/>
        <v>89.3254322591119</v>
      </c>
    </row>
    <row r="20" ht="19" customHeight="1" spans="1:4">
      <c r="A20" s="203" t="s">
        <v>23</v>
      </c>
      <c r="B20" s="100">
        <v>88811</v>
      </c>
      <c r="C20" s="205">
        <f>SUM(C21:C27)</f>
        <v>88600</v>
      </c>
      <c r="D20" s="202">
        <f t="shared" si="0"/>
        <v>99.7624168177366</v>
      </c>
    </row>
    <row r="21" ht="19" customHeight="1" spans="1:4">
      <c r="A21" s="203" t="s">
        <v>24</v>
      </c>
      <c r="B21" s="100">
        <v>9425</v>
      </c>
      <c r="C21" s="205">
        <v>13000</v>
      </c>
      <c r="D21" s="202">
        <f t="shared" si="0"/>
        <v>137.931034482759</v>
      </c>
    </row>
    <row r="22" ht="19" customHeight="1" spans="1:4">
      <c r="A22" s="203" t="s">
        <v>25</v>
      </c>
      <c r="B22" s="100">
        <v>4399</v>
      </c>
      <c r="C22" s="205">
        <v>7000</v>
      </c>
      <c r="D22" s="202">
        <f t="shared" si="0"/>
        <v>159.127074335076</v>
      </c>
    </row>
    <row r="23" ht="19" customHeight="1" spans="1:4">
      <c r="A23" s="206" t="s">
        <v>26</v>
      </c>
      <c r="B23" s="100">
        <v>3987</v>
      </c>
      <c r="C23" s="205">
        <v>6000</v>
      </c>
      <c r="D23" s="202">
        <f t="shared" si="0"/>
        <v>150.489089541008</v>
      </c>
    </row>
    <row r="24" ht="19" customHeight="1" spans="1:4">
      <c r="A24" s="203" t="s">
        <v>27</v>
      </c>
      <c r="B24" s="100">
        <v>28701</v>
      </c>
      <c r="C24" s="204">
        <v>28250</v>
      </c>
      <c r="D24" s="202">
        <f t="shared" si="0"/>
        <v>98.4286261802725</v>
      </c>
    </row>
    <row r="25" ht="19" customHeight="1" spans="1:4">
      <c r="A25" s="203" t="s">
        <v>28</v>
      </c>
      <c r="B25" s="100">
        <v>28701</v>
      </c>
      <c r="C25" s="205">
        <v>28250</v>
      </c>
      <c r="D25" s="202">
        <f t="shared" si="0"/>
        <v>98.4286261802725</v>
      </c>
    </row>
    <row r="26" ht="19" customHeight="1" spans="1:4">
      <c r="A26" s="203" t="s">
        <v>29</v>
      </c>
      <c r="B26" s="100">
        <v>96</v>
      </c>
      <c r="C26" s="205">
        <v>100</v>
      </c>
      <c r="D26" s="202">
        <f t="shared" si="0"/>
        <v>104.166666666667</v>
      </c>
    </row>
    <row r="27" ht="19" customHeight="1" spans="1:4">
      <c r="A27" s="203" t="s">
        <v>30</v>
      </c>
      <c r="B27" s="100">
        <v>13502</v>
      </c>
      <c r="C27" s="205">
        <v>6000</v>
      </c>
      <c r="D27" s="202">
        <f t="shared" si="0"/>
        <v>44.4378610576211</v>
      </c>
    </row>
    <row r="28" ht="19" customHeight="1" spans="1:4">
      <c r="A28" s="203" t="s">
        <v>31</v>
      </c>
      <c r="B28" s="100">
        <v>22760</v>
      </c>
      <c r="C28" s="205">
        <v>10000</v>
      </c>
      <c r="D28" s="202">
        <f t="shared" si="0"/>
        <v>43.9367311072056</v>
      </c>
    </row>
    <row r="29" ht="19" customHeight="1" spans="1:4">
      <c r="A29" s="203" t="s">
        <v>32</v>
      </c>
      <c r="B29" s="100">
        <v>9102</v>
      </c>
      <c r="C29" s="204">
        <v>10000</v>
      </c>
      <c r="D29" s="202">
        <f t="shared" si="0"/>
        <v>109.8659635245</v>
      </c>
    </row>
    <row r="30" ht="19" customHeight="1" spans="1:4">
      <c r="A30" s="64" t="s">
        <v>33</v>
      </c>
      <c r="B30" s="100">
        <v>102958</v>
      </c>
      <c r="C30" s="204">
        <v>80000</v>
      </c>
      <c r="D30" s="202">
        <f t="shared" ref="D30:D36" si="1">SUM(C30/B30*100)</f>
        <v>77.7015870549156</v>
      </c>
    </row>
    <row r="31" ht="19" customHeight="1" spans="1:4">
      <c r="A31" s="203" t="s">
        <v>34</v>
      </c>
      <c r="B31" s="100">
        <v>26939</v>
      </c>
      <c r="C31" s="205">
        <v>32000</v>
      </c>
      <c r="D31" s="202">
        <f t="shared" si="1"/>
        <v>118.786888897138</v>
      </c>
    </row>
    <row r="32" ht="19" customHeight="1" spans="1:4">
      <c r="A32" s="203" t="s">
        <v>35</v>
      </c>
      <c r="B32" s="100">
        <v>15855</v>
      </c>
      <c r="C32" s="205">
        <v>22000</v>
      </c>
      <c r="D32" s="202">
        <f t="shared" si="1"/>
        <v>138.757489750867</v>
      </c>
    </row>
    <row r="33" ht="25" customHeight="1" spans="1:4">
      <c r="A33" s="203" t="s">
        <v>36</v>
      </c>
      <c r="B33" s="100">
        <v>8474</v>
      </c>
      <c r="C33" s="205">
        <v>8000</v>
      </c>
      <c r="D33" s="202">
        <f t="shared" si="1"/>
        <v>94.4064196365353</v>
      </c>
    </row>
    <row r="34" ht="19" customHeight="1" spans="1:4">
      <c r="A34" s="203" t="s">
        <v>37</v>
      </c>
      <c r="B34" s="100"/>
      <c r="C34" s="205">
        <v>500</v>
      </c>
      <c r="D34" s="202"/>
    </row>
    <row r="35" ht="19" customHeight="1" spans="1:4">
      <c r="A35" s="116" t="s">
        <v>38</v>
      </c>
      <c r="B35" s="100">
        <v>57402</v>
      </c>
      <c r="C35" s="205">
        <v>54500</v>
      </c>
      <c r="D35" s="202">
        <f t="shared" si="1"/>
        <v>94.9444270234487</v>
      </c>
    </row>
    <row r="36" ht="19" customHeight="1" spans="1:4">
      <c r="A36" s="64" t="s">
        <v>39</v>
      </c>
      <c r="B36" s="100">
        <v>3</v>
      </c>
      <c r="C36" s="205"/>
      <c r="D36" s="202">
        <f t="shared" si="1"/>
        <v>0</v>
      </c>
    </row>
  </sheetData>
  <mergeCells count="1">
    <mergeCell ref="A1:D1"/>
  </mergeCells>
  <printOptions horizontalCentered="1" verticalCentered="1"/>
  <pageMargins left="1.0625" right="0.984027777777778" top="1.49583333333333" bottom="1.41666666666667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H6" sqref="H6"/>
    </sheetView>
  </sheetViews>
  <sheetFormatPr defaultColWidth="8.75" defaultRowHeight="14.25" outlineLevelCol="3"/>
  <cols>
    <col min="1" max="1" width="25.5" style="25" customWidth="1"/>
    <col min="2" max="2" width="16.1333333333333" style="26" customWidth="1"/>
    <col min="3" max="3" width="25.3833333333333" style="27" customWidth="1"/>
    <col min="4" max="4" width="18.3833333333333" style="26" customWidth="1"/>
    <col min="5" max="32" width="9" style="25"/>
    <col min="33" max="254" width="8.75" style="25"/>
    <col min="255" max="16384" width="8.75" style="4"/>
  </cols>
  <sheetData>
    <row r="1" s="25" customFormat="1" ht="47.45" customHeight="1" spans="1:4">
      <c r="A1" s="28" t="s">
        <v>583</v>
      </c>
      <c r="B1" s="29"/>
      <c r="C1" s="30"/>
      <c r="D1" s="29"/>
    </row>
    <row r="2" s="25" customFormat="1" ht="16.5" customHeight="1" spans="1:4">
      <c r="A2" s="31" t="s">
        <v>584</v>
      </c>
      <c r="B2" s="26"/>
      <c r="C2" s="27"/>
      <c r="D2" s="32" t="s">
        <v>478</v>
      </c>
    </row>
    <row r="3" s="4" customFormat="1" ht="35.25" customHeight="1" spans="1:4">
      <c r="A3" s="33" t="s">
        <v>585</v>
      </c>
      <c r="B3" s="34"/>
      <c r="C3" s="34" t="s">
        <v>586</v>
      </c>
      <c r="D3" s="34"/>
    </row>
    <row r="4" s="4" customFormat="1" ht="35.25" customHeight="1" spans="1:4">
      <c r="A4" s="35" t="s">
        <v>479</v>
      </c>
      <c r="B4" s="36" t="s">
        <v>587</v>
      </c>
      <c r="C4" s="36" t="s">
        <v>479</v>
      </c>
      <c r="D4" s="36" t="s">
        <v>587</v>
      </c>
    </row>
    <row r="5" s="4" customFormat="1" ht="35.25" customHeight="1" spans="1:4">
      <c r="A5" s="37" t="s">
        <v>588</v>
      </c>
      <c r="B5" s="38">
        <v>332</v>
      </c>
      <c r="C5" s="39" t="s">
        <v>589</v>
      </c>
      <c r="D5" s="40">
        <v>341</v>
      </c>
    </row>
    <row r="6" s="4" customFormat="1" ht="35.25" customHeight="1" spans="1:4">
      <c r="A6" s="37" t="s">
        <v>590</v>
      </c>
      <c r="B6" s="38">
        <v>332</v>
      </c>
      <c r="C6" s="39" t="s">
        <v>591</v>
      </c>
      <c r="D6" s="40">
        <v>332</v>
      </c>
    </row>
    <row r="7" s="4" customFormat="1" ht="35.25" customHeight="1" spans="1:4">
      <c r="A7" s="37" t="s">
        <v>592</v>
      </c>
      <c r="B7" s="38"/>
      <c r="C7" s="39" t="s">
        <v>593</v>
      </c>
      <c r="D7" s="40">
        <v>9</v>
      </c>
    </row>
    <row r="8" s="4" customFormat="1" ht="35.25" customHeight="1" spans="1:4">
      <c r="A8" s="41" t="s">
        <v>594</v>
      </c>
      <c r="B8" s="40">
        <v>9</v>
      </c>
      <c r="C8" s="42" t="s">
        <v>595</v>
      </c>
      <c r="D8" s="38"/>
    </row>
    <row r="9" s="4" customFormat="1" ht="35.25" customHeight="1" spans="1:4">
      <c r="A9" s="43"/>
      <c r="B9" s="40"/>
      <c r="C9" s="39"/>
      <c r="D9" s="40"/>
    </row>
    <row r="10" s="4" customFormat="1" ht="35.25" customHeight="1" spans="1:4">
      <c r="A10" s="44" t="s">
        <v>544</v>
      </c>
      <c r="B10" s="38">
        <f>B5+B8</f>
        <v>341</v>
      </c>
      <c r="C10" s="45" t="s">
        <v>424</v>
      </c>
      <c r="D10" s="38">
        <f>D5+D8</f>
        <v>341</v>
      </c>
    </row>
    <row r="11" s="25" customFormat="1" ht="47.25" customHeight="1" spans="2:4">
      <c r="B11" s="26"/>
      <c r="C11" s="27"/>
      <c r="D11" s="26"/>
    </row>
  </sheetData>
  <mergeCells count="3">
    <mergeCell ref="A1:D1"/>
    <mergeCell ref="A3:B3"/>
    <mergeCell ref="C3:D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5"/>
  <sheetViews>
    <sheetView showZeros="0" workbookViewId="0">
      <selection activeCell="F3" sqref="F3"/>
    </sheetView>
  </sheetViews>
  <sheetFormatPr defaultColWidth="8.1" defaultRowHeight="14.25" outlineLevelCol="6"/>
  <cols>
    <col min="1" max="1" width="32" style="1" customWidth="1"/>
    <col min="2" max="2" width="10.35" style="5" customWidth="1"/>
    <col min="3" max="3" width="12.9416666666667" style="5" customWidth="1"/>
    <col min="4" max="5" width="12.6333333333333" style="5" customWidth="1"/>
    <col min="6" max="16384" width="8.1" style="4"/>
  </cols>
  <sheetData>
    <row r="1" s="1" customFormat="1" ht="39" customHeight="1" spans="1:5">
      <c r="A1" s="6" t="s">
        <v>596</v>
      </c>
      <c r="B1" s="6"/>
      <c r="C1" s="6"/>
      <c r="D1" s="6"/>
      <c r="E1" s="6"/>
    </row>
    <row r="2" s="2" customFormat="1" ht="20" customHeight="1" spans="1:5">
      <c r="A2" s="7" t="s">
        <v>597</v>
      </c>
      <c r="B2" s="8"/>
      <c r="C2" s="8"/>
      <c r="D2" s="9"/>
      <c r="E2" s="9" t="s">
        <v>478</v>
      </c>
    </row>
    <row r="3" s="1" customFormat="1" ht="53" customHeight="1" spans="1:5">
      <c r="A3" s="10" t="s">
        <v>598</v>
      </c>
      <c r="B3" s="11" t="s">
        <v>7</v>
      </c>
      <c r="C3" s="11" t="s">
        <v>599</v>
      </c>
      <c r="D3" s="11" t="s">
        <v>600</v>
      </c>
      <c r="E3" s="11" t="s">
        <v>429</v>
      </c>
    </row>
    <row r="4" s="1" customFormat="1" ht="29" customHeight="1" spans="1:5">
      <c r="A4" s="12" t="s">
        <v>601</v>
      </c>
      <c r="B4" s="13">
        <f t="shared" ref="B4:B21" si="0">C4+D4</f>
        <v>109164.79</v>
      </c>
      <c r="C4" s="14">
        <v>976.66</v>
      </c>
      <c r="D4" s="14">
        <v>108188.13</v>
      </c>
      <c r="E4" s="15"/>
    </row>
    <row r="5" s="1" customFormat="1" ht="29" customHeight="1" spans="1:7">
      <c r="A5" s="12" t="s">
        <v>602</v>
      </c>
      <c r="B5" s="13">
        <f t="shared" si="0"/>
        <v>72709.37</v>
      </c>
      <c r="C5" s="13">
        <f>SUM(C6:C12)</f>
        <v>37368.37</v>
      </c>
      <c r="D5" s="13">
        <v>35341</v>
      </c>
      <c r="E5" s="13"/>
      <c r="G5" s="5"/>
    </row>
    <row r="6" s="1" customFormat="1" ht="29" customHeight="1" spans="1:5">
      <c r="A6" s="16" t="s">
        <v>603</v>
      </c>
      <c r="B6" s="13">
        <f t="shared" si="0"/>
        <v>34069.3</v>
      </c>
      <c r="C6" s="17">
        <v>20823.73</v>
      </c>
      <c r="D6" s="17">
        <v>13245.57</v>
      </c>
      <c r="E6" s="13"/>
    </row>
    <row r="7" s="1" customFormat="1" ht="29" customHeight="1" spans="1:5">
      <c r="A7" s="16" t="s">
        <v>604</v>
      </c>
      <c r="B7" s="13">
        <f t="shared" si="0"/>
        <v>2469</v>
      </c>
      <c r="C7" s="14">
        <v>39</v>
      </c>
      <c r="D7" s="14">
        <v>2430</v>
      </c>
      <c r="E7" s="13"/>
    </row>
    <row r="8" s="1" customFormat="1" ht="29" customHeight="1" spans="1:5">
      <c r="A8" s="18" t="s">
        <v>605</v>
      </c>
      <c r="B8" s="13">
        <f t="shared" si="0"/>
        <v>34734.49</v>
      </c>
      <c r="C8" s="14">
        <v>16075.64</v>
      </c>
      <c r="D8" s="14">
        <v>18658.85</v>
      </c>
      <c r="E8" s="13"/>
    </row>
    <row r="9" s="1" customFormat="1" ht="29" customHeight="1" spans="1:5">
      <c r="A9" s="18" t="s">
        <v>606</v>
      </c>
      <c r="B9" s="13">
        <f t="shared" si="0"/>
        <v>963.62</v>
      </c>
      <c r="C9" s="14"/>
      <c r="D9" s="14">
        <v>963.62</v>
      </c>
      <c r="E9" s="13"/>
    </row>
    <row r="10" s="1" customFormat="1" ht="29" customHeight="1" spans="1:5">
      <c r="A10" s="18" t="s">
        <v>607</v>
      </c>
      <c r="B10" s="13">
        <f t="shared" si="0"/>
        <v>0</v>
      </c>
      <c r="C10" s="14"/>
      <c r="D10" s="14"/>
      <c r="E10" s="13"/>
    </row>
    <row r="11" s="1" customFormat="1" ht="29" customHeight="1" spans="1:5">
      <c r="A11" s="16" t="s">
        <v>608</v>
      </c>
      <c r="B11" s="13">
        <f t="shared" si="0"/>
        <v>439</v>
      </c>
      <c r="C11" s="14">
        <v>430</v>
      </c>
      <c r="D11" s="14">
        <v>9</v>
      </c>
      <c r="E11" s="13"/>
    </row>
    <row r="12" s="1" customFormat="1" ht="29" customHeight="1" spans="1:5">
      <c r="A12" s="16" t="s">
        <v>609</v>
      </c>
      <c r="B12" s="13">
        <f t="shared" si="0"/>
        <v>0</v>
      </c>
      <c r="C12" s="19"/>
      <c r="D12" s="13"/>
      <c r="E12" s="13"/>
    </row>
    <row r="13" s="3" customFormat="1" ht="29" customHeight="1" spans="1:6">
      <c r="A13" s="16" t="s">
        <v>610</v>
      </c>
      <c r="B13" s="13">
        <f t="shared" si="0"/>
        <v>0</v>
      </c>
      <c r="C13" s="19"/>
      <c r="D13" s="13"/>
      <c r="E13" s="19"/>
      <c r="F13" s="1"/>
    </row>
    <row r="14" s="1" customFormat="1" ht="29" customHeight="1" spans="1:5">
      <c r="A14" s="12" t="s">
        <v>611</v>
      </c>
      <c r="B14" s="13">
        <f t="shared" si="0"/>
        <v>58832.39</v>
      </c>
      <c r="C14" s="19">
        <f>SUM(C15:C19)</f>
        <v>37368.37</v>
      </c>
      <c r="D14" s="19">
        <f>SUM(D15:D19)</f>
        <v>21464.02</v>
      </c>
      <c r="E14" s="20"/>
    </row>
    <row r="15" s="1" customFormat="1" ht="29" customHeight="1" spans="1:5">
      <c r="A15" s="16" t="s">
        <v>612</v>
      </c>
      <c r="B15" s="13">
        <f t="shared" si="0"/>
        <v>58536.39</v>
      </c>
      <c r="C15" s="14">
        <v>37088.37</v>
      </c>
      <c r="D15" s="14">
        <v>21448.02</v>
      </c>
      <c r="E15" s="15"/>
    </row>
    <row r="16" s="1" customFormat="1" ht="29" customHeight="1" spans="1:5">
      <c r="A16" s="18" t="s">
        <v>613</v>
      </c>
      <c r="B16" s="13">
        <f t="shared" si="0"/>
        <v>100</v>
      </c>
      <c r="C16" s="14">
        <v>100</v>
      </c>
      <c r="D16" s="14"/>
      <c r="E16" s="15"/>
    </row>
    <row r="17" s="1" customFormat="1" ht="29" customHeight="1" spans="1:5">
      <c r="A17" s="16" t="s">
        <v>614</v>
      </c>
      <c r="B17" s="13">
        <f t="shared" si="0"/>
        <v>196</v>
      </c>
      <c r="C17" s="14">
        <v>180</v>
      </c>
      <c r="D17" s="14">
        <v>16</v>
      </c>
      <c r="E17" s="15"/>
    </row>
    <row r="18" s="1" customFormat="1" ht="29" customHeight="1" spans="1:5">
      <c r="A18" s="16" t="s">
        <v>615</v>
      </c>
      <c r="B18" s="13">
        <f t="shared" si="0"/>
        <v>0</v>
      </c>
      <c r="C18" s="21"/>
      <c r="D18" s="13"/>
      <c r="E18" s="15"/>
    </row>
    <row r="19" s="1" customFormat="1" ht="29" customHeight="1" spans="1:5">
      <c r="A19" s="16" t="s">
        <v>616</v>
      </c>
      <c r="B19" s="13">
        <f t="shared" si="0"/>
        <v>0</v>
      </c>
      <c r="C19" s="21"/>
      <c r="D19" s="13"/>
      <c r="E19" s="15"/>
    </row>
    <row r="20" s="3" customFormat="1" ht="29" customHeight="1" spans="1:6">
      <c r="A20" s="12" t="s">
        <v>617</v>
      </c>
      <c r="B20" s="13">
        <f t="shared" si="0"/>
        <v>13876.98</v>
      </c>
      <c r="C20" s="21">
        <f>C5-C14</f>
        <v>0</v>
      </c>
      <c r="D20" s="21">
        <f>D5-D14</f>
        <v>13876.98</v>
      </c>
      <c r="E20" s="22"/>
      <c r="F20" s="1"/>
    </row>
    <row r="21" s="4" customFormat="1" ht="29" customHeight="1" spans="1:6">
      <c r="A21" s="23" t="s">
        <v>618</v>
      </c>
      <c r="B21" s="13">
        <f t="shared" si="0"/>
        <v>123041.77</v>
      </c>
      <c r="C21" s="13">
        <f>C4+C5-C14</f>
        <v>976.659999999996</v>
      </c>
      <c r="D21" s="13">
        <f>D4+D5-D14</f>
        <v>122065.11</v>
      </c>
      <c r="E21" s="15"/>
      <c r="F21" s="1"/>
    </row>
    <row r="22" s="4" customFormat="1" spans="2:5">
      <c r="B22" s="24"/>
      <c r="C22" s="24"/>
      <c r="D22" s="24"/>
      <c r="E22" s="24"/>
    </row>
    <row r="23" s="4" customFormat="1" spans="2:5">
      <c r="B23" s="24"/>
      <c r="C23" s="24"/>
      <c r="D23" s="24"/>
      <c r="E23" s="24"/>
    </row>
    <row r="24" s="4" customFormat="1" spans="2:5">
      <c r="B24" s="24"/>
      <c r="C24" s="24"/>
      <c r="D24" s="24"/>
      <c r="E24" s="24"/>
    </row>
    <row r="25" s="4" customFormat="1" spans="2:5">
      <c r="B25" s="24"/>
      <c r="C25" s="24"/>
      <c r="D25" s="24"/>
      <c r="E25" s="24"/>
    </row>
    <row r="26" s="4" customFormat="1" spans="2:5">
      <c r="B26" s="24"/>
      <c r="C26" s="24"/>
      <c r="D26" s="24"/>
      <c r="E26" s="24"/>
    </row>
    <row r="27" s="4" customFormat="1" spans="2:5">
      <c r="B27" s="24"/>
      <c r="C27" s="24"/>
      <c r="D27" s="24"/>
      <c r="E27" s="24"/>
    </row>
    <row r="28" s="4" customFormat="1" spans="2:5">
      <c r="B28" s="24"/>
      <c r="C28" s="24"/>
      <c r="D28" s="24"/>
      <c r="E28" s="24"/>
    </row>
    <row r="29" s="4" customFormat="1" spans="2:5">
      <c r="B29" s="24"/>
      <c r="C29" s="24"/>
      <c r="D29" s="24"/>
      <c r="E29" s="24"/>
    </row>
    <row r="30" s="4" customFormat="1" spans="2:5">
      <c r="B30" s="24"/>
      <c r="C30" s="24"/>
      <c r="D30" s="24"/>
      <c r="E30" s="24"/>
    </row>
    <row r="31" s="4" customFormat="1" spans="2:5">
      <c r="B31" s="24"/>
      <c r="C31" s="24"/>
      <c r="D31" s="24"/>
      <c r="E31" s="24"/>
    </row>
    <row r="32" s="4" customFormat="1" spans="2:5">
      <c r="B32" s="24"/>
      <c r="C32" s="24"/>
      <c r="D32" s="24"/>
      <c r="E32" s="24"/>
    </row>
    <row r="33" s="4" customFormat="1" spans="2:5">
      <c r="B33" s="24"/>
      <c r="C33" s="24"/>
      <c r="D33" s="24"/>
      <c r="E33" s="24"/>
    </row>
    <row r="34" s="4" customFormat="1" spans="2:5">
      <c r="B34" s="24"/>
      <c r="C34" s="24"/>
      <c r="D34" s="24"/>
      <c r="E34" s="24"/>
    </row>
    <row r="35" s="4" customFormat="1" spans="2:5">
      <c r="B35" s="24"/>
      <c r="C35" s="24"/>
      <c r="D35" s="24"/>
      <c r="E35" s="24"/>
    </row>
    <row r="36" s="4" customFormat="1" spans="2:5">
      <c r="B36" s="24"/>
      <c r="C36" s="24"/>
      <c r="D36" s="24"/>
      <c r="E36" s="24"/>
    </row>
    <row r="37" s="4" customFormat="1" spans="2:5">
      <c r="B37" s="24"/>
      <c r="C37" s="24"/>
      <c r="D37" s="24"/>
      <c r="E37" s="24"/>
    </row>
    <row r="38" s="4" customFormat="1" spans="2:5">
      <c r="B38" s="24"/>
      <c r="C38" s="24"/>
      <c r="D38" s="24"/>
      <c r="E38" s="24"/>
    </row>
    <row r="39" s="4" customFormat="1" spans="2:5">
      <c r="B39" s="24"/>
      <c r="C39" s="24"/>
      <c r="D39" s="24"/>
      <c r="E39" s="24"/>
    </row>
    <row r="40" s="4" customFormat="1" spans="2:5">
      <c r="B40" s="24"/>
      <c r="C40" s="24"/>
      <c r="D40" s="24"/>
      <c r="E40" s="24"/>
    </row>
    <row r="41" s="4" customFormat="1" spans="2:5">
      <c r="B41" s="24"/>
      <c r="C41" s="24"/>
      <c r="D41" s="24"/>
      <c r="E41" s="24"/>
    </row>
    <row r="42" s="4" customFormat="1" spans="2:5">
      <c r="B42" s="24"/>
      <c r="C42" s="24"/>
      <c r="D42" s="24"/>
      <c r="E42" s="24"/>
    </row>
    <row r="43" s="4" customFormat="1" spans="2:5">
      <c r="B43" s="24"/>
      <c r="C43" s="24"/>
      <c r="D43" s="24"/>
      <c r="E43" s="24"/>
    </row>
    <row r="44" s="4" customFormat="1" spans="2:5">
      <c r="B44" s="24"/>
      <c r="C44" s="24"/>
      <c r="D44" s="24"/>
      <c r="E44" s="24"/>
    </row>
    <row r="45" s="4" customFormat="1" spans="2:5">
      <c r="B45" s="24"/>
      <c r="C45" s="24"/>
      <c r="D45" s="24"/>
      <c r="E45" s="24"/>
    </row>
    <row r="46" s="4" customFormat="1" spans="2:5">
      <c r="B46" s="24"/>
      <c r="C46" s="24"/>
      <c r="D46" s="24"/>
      <c r="E46" s="24"/>
    </row>
    <row r="47" s="4" customFormat="1" spans="2:5">
      <c r="B47" s="24"/>
      <c r="C47" s="24"/>
      <c r="D47" s="24"/>
      <c r="E47" s="24"/>
    </row>
    <row r="48" s="4" customFormat="1" spans="2:5">
      <c r="B48" s="24"/>
      <c r="C48" s="24"/>
      <c r="D48" s="24"/>
      <c r="E48" s="24"/>
    </row>
    <row r="49" s="4" customFormat="1" spans="2:5">
      <c r="B49" s="24"/>
      <c r="C49" s="24"/>
      <c r="D49" s="24"/>
      <c r="E49" s="24"/>
    </row>
    <row r="50" s="4" customFormat="1" spans="2:5">
      <c r="B50" s="24"/>
      <c r="C50" s="24"/>
      <c r="D50" s="24"/>
      <c r="E50" s="24"/>
    </row>
    <row r="51" s="4" customFormat="1" spans="2:5">
      <c r="B51" s="24"/>
      <c r="C51" s="24"/>
      <c r="D51" s="24"/>
      <c r="E51" s="24"/>
    </row>
    <row r="52" s="4" customFormat="1" spans="2:5">
      <c r="B52" s="24"/>
      <c r="C52" s="24"/>
      <c r="D52" s="24"/>
      <c r="E52" s="24"/>
    </row>
    <row r="53" s="4" customFormat="1" spans="2:5">
      <c r="B53" s="24"/>
      <c r="C53" s="24"/>
      <c r="D53" s="24"/>
      <c r="E53" s="24"/>
    </row>
    <row r="54" s="4" customFormat="1" spans="2:5">
      <c r="B54" s="24"/>
      <c r="C54" s="24"/>
      <c r="D54" s="24"/>
      <c r="E54" s="24"/>
    </row>
    <row r="55" s="4" customFormat="1" spans="2:5">
      <c r="B55" s="24"/>
      <c r="C55" s="24"/>
      <c r="D55" s="24"/>
      <c r="E55" s="24"/>
    </row>
    <row r="56" s="4" customFormat="1" spans="2:5">
      <c r="B56" s="24"/>
      <c r="C56" s="24"/>
      <c r="D56" s="24"/>
      <c r="E56" s="24"/>
    </row>
    <row r="57" s="4" customFormat="1" spans="2:5">
      <c r="B57" s="24"/>
      <c r="C57" s="24"/>
      <c r="D57" s="24"/>
      <c r="E57" s="24"/>
    </row>
    <row r="58" s="4" customFormat="1" spans="2:5">
      <c r="B58" s="24"/>
      <c r="C58" s="24"/>
      <c r="D58" s="24"/>
      <c r="E58" s="24"/>
    </row>
    <row r="59" s="4" customFormat="1" spans="2:5">
      <c r="B59" s="24"/>
      <c r="C59" s="24"/>
      <c r="D59" s="24"/>
      <c r="E59" s="24"/>
    </row>
    <row r="60" s="4" customFormat="1" spans="2:5">
      <c r="B60" s="24"/>
      <c r="C60" s="24"/>
      <c r="D60" s="24"/>
      <c r="E60" s="24"/>
    </row>
    <row r="61" s="4" customFormat="1" spans="2:5">
      <c r="B61" s="24"/>
      <c r="C61" s="24"/>
      <c r="D61" s="24"/>
      <c r="E61" s="24"/>
    </row>
    <row r="62" s="4" customFormat="1" spans="2:5">
      <c r="B62" s="24"/>
      <c r="C62" s="24"/>
      <c r="D62" s="24"/>
      <c r="E62" s="24"/>
    </row>
    <row r="63" s="4" customFormat="1" spans="2:5">
      <c r="B63" s="24"/>
      <c r="C63" s="24"/>
      <c r="D63" s="24"/>
      <c r="E63" s="24"/>
    </row>
    <row r="64" s="4" customFormat="1" spans="2:5">
      <c r="B64" s="24"/>
      <c r="C64" s="24"/>
      <c r="D64" s="24"/>
      <c r="E64" s="24"/>
    </row>
    <row r="65" s="4" customFormat="1" spans="2:5">
      <c r="B65" s="24"/>
      <c r="C65" s="24"/>
      <c r="D65" s="24"/>
      <c r="E65" s="24"/>
    </row>
    <row r="66" s="4" customFormat="1" spans="2:5">
      <c r="B66" s="24"/>
      <c r="C66" s="24"/>
      <c r="D66" s="24"/>
      <c r="E66" s="24"/>
    </row>
    <row r="67" s="4" customFormat="1" spans="2:5">
      <c r="B67" s="24"/>
      <c r="C67" s="24"/>
      <c r="D67" s="24"/>
      <c r="E67" s="24"/>
    </row>
    <row r="68" s="4" customFormat="1" spans="2:5">
      <c r="B68" s="24"/>
      <c r="C68" s="24"/>
      <c r="D68" s="24"/>
      <c r="E68" s="24"/>
    </row>
    <row r="69" s="4" customFormat="1" spans="2:5">
      <c r="B69" s="24"/>
      <c r="C69" s="24"/>
      <c r="D69" s="24"/>
      <c r="E69" s="24"/>
    </row>
    <row r="70" s="4" customFormat="1" spans="2:5">
      <c r="B70" s="24"/>
      <c r="C70" s="24"/>
      <c r="D70" s="24"/>
      <c r="E70" s="24"/>
    </row>
    <row r="71" s="4" customFormat="1" spans="2:5">
      <c r="B71" s="24"/>
      <c r="C71" s="24"/>
      <c r="D71" s="24"/>
      <c r="E71" s="24"/>
    </row>
    <row r="72" s="4" customFormat="1" spans="2:5">
      <c r="B72" s="24"/>
      <c r="C72" s="24"/>
      <c r="D72" s="24"/>
      <c r="E72" s="24"/>
    </row>
    <row r="73" s="4" customFormat="1" spans="2:5">
      <c r="B73" s="24"/>
      <c r="C73" s="24"/>
      <c r="D73" s="24"/>
      <c r="E73" s="24"/>
    </row>
    <row r="74" s="4" customFormat="1" spans="2:5">
      <c r="B74" s="24"/>
      <c r="C74" s="24"/>
      <c r="D74" s="24"/>
      <c r="E74" s="24"/>
    </row>
    <row r="75" s="4" customFormat="1" spans="2:5">
      <c r="B75" s="24"/>
      <c r="C75" s="24"/>
      <c r="D75" s="24"/>
      <c r="E75" s="24"/>
    </row>
    <row r="76" s="4" customFormat="1" spans="2:5">
      <c r="B76" s="24"/>
      <c r="C76" s="24"/>
      <c r="D76" s="24"/>
      <c r="E76" s="24"/>
    </row>
    <row r="77" s="4" customFormat="1" spans="2:5">
      <c r="B77" s="24"/>
      <c r="C77" s="24"/>
      <c r="D77" s="24"/>
      <c r="E77" s="24"/>
    </row>
    <row r="78" s="4" customFormat="1" spans="2:5">
      <c r="B78" s="24"/>
      <c r="C78" s="24"/>
      <c r="D78" s="24"/>
      <c r="E78" s="24"/>
    </row>
    <row r="79" s="4" customFormat="1" spans="2:5">
      <c r="B79" s="24"/>
      <c r="C79" s="24"/>
      <c r="D79" s="24"/>
      <c r="E79" s="24"/>
    </row>
    <row r="80" s="4" customFormat="1" spans="2:5">
      <c r="B80" s="24"/>
      <c r="C80" s="24"/>
      <c r="D80" s="24"/>
      <c r="E80" s="24"/>
    </row>
    <row r="81" s="4" customFormat="1" spans="2:5">
      <c r="B81" s="24"/>
      <c r="C81" s="24"/>
      <c r="D81" s="24"/>
      <c r="E81" s="24"/>
    </row>
    <row r="82" s="4" customFormat="1" spans="2:5">
      <c r="B82" s="24"/>
      <c r="C82" s="24"/>
      <c r="D82" s="24"/>
      <c r="E82" s="24"/>
    </row>
    <row r="83" s="4" customFormat="1" spans="2:5">
      <c r="B83" s="24"/>
      <c r="C83" s="24"/>
      <c r="D83" s="24"/>
      <c r="E83" s="24"/>
    </row>
    <row r="84" s="4" customFormat="1" spans="2:5">
      <c r="B84" s="24"/>
      <c r="C84" s="24"/>
      <c r="D84" s="24"/>
      <c r="E84" s="24"/>
    </row>
    <row r="85" s="4" customFormat="1" spans="2:5">
      <c r="B85" s="24"/>
      <c r="C85" s="24"/>
      <c r="D85" s="24"/>
      <c r="E85" s="24"/>
    </row>
    <row r="86" s="4" customFormat="1" spans="2:5">
      <c r="B86" s="24"/>
      <c r="C86" s="24"/>
      <c r="D86" s="24"/>
      <c r="E86" s="24"/>
    </row>
    <row r="87" s="4" customFormat="1" spans="2:5">
      <c r="B87" s="24"/>
      <c r="C87" s="24"/>
      <c r="D87" s="24"/>
      <c r="E87" s="24"/>
    </row>
    <row r="88" s="4" customFormat="1" spans="2:5">
      <c r="B88" s="24"/>
      <c r="C88" s="24"/>
      <c r="D88" s="24"/>
      <c r="E88" s="24"/>
    </row>
    <row r="89" s="4" customFormat="1" spans="2:5">
      <c r="B89" s="24"/>
      <c r="C89" s="24"/>
      <c r="D89" s="24"/>
      <c r="E89" s="24"/>
    </row>
    <row r="90" s="4" customFormat="1" spans="2:5">
      <c r="B90" s="24"/>
      <c r="C90" s="24"/>
      <c r="D90" s="24"/>
      <c r="E90" s="24"/>
    </row>
    <row r="91" s="4" customFormat="1" spans="2:5">
      <c r="B91" s="24"/>
      <c r="C91" s="24"/>
      <c r="D91" s="24"/>
      <c r="E91" s="24"/>
    </row>
    <row r="92" s="4" customFormat="1" spans="2:5">
      <c r="B92" s="24"/>
      <c r="C92" s="24"/>
      <c r="D92" s="24"/>
      <c r="E92" s="24"/>
    </row>
    <row r="93" s="4" customFormat="1" spans="2:5">
      <c r="B93" s="24"/>
      <c r="C93" s="24"/>
      <c r="D93" s="24"/>
      <c r="E93" s="24"/>
    </row>
    <row r="94" s="4" customFormat="1" spans="2:5">
      <c r="B94" s="24"/>
      <c r="C94" s="24"/>
      <c r="D94" s="24"/>
      <c r="E94" s="24"/>
    </row>
    <row r="95" s="4" customFormat="1" spans="2:5">
      <c r="B95" s="24"/>
      <c r="C95" s="24"/>
      <c r="D95" s="24"/>
      <c r="E95" s="24"/>
    </row>
    <row r="96" s="4" customFormat="1" spans="2:5">
      <c r="B96" s="24"/>
      <c r="C96" s="24"/>
      <c r="D96" s="24"/>
      <c r="E96" s="24"/>
    </row>
    <row r="97" s="4" customFormat="1" spans="2:5">
      <c r="B97" s="24"/>
      <c r="C97" s="24"/>
      <c r="D97" s="24"/>
      <c r="E97" s="24"/>
    </row>
    <row r="98" s="4" customFormat="1" spans="2:5">
      <c r="B98" s="24"/>
      <c r="C98" s="24"/>
      <c r="D98" s="24"/>
      <c r="E98" s="24"/>
    </row>
    <row r="99" s="4" customFormat="1" spans="2:5">
      <c r="B99" s="24"/>
      <c r="C99" s="24"/>
      <c r="D99" s="24"/>
      <c r="E99" s="24"/>
    </row>
    <row r="100" s="4" customFormat="1" spans="2:5">
      <c r="B100" s="24"/>
      <c r="C100" s="24"/>
      <c r="D100" s="24"/>
      <c r="E100" s="24"/>
    </row>
    <row r="101" s="4" customFormat="1" spans="2:5">
      <c r="B101" s="24"/>
      <c r="C101" s="24"/>
      <c r="D101" s="24"/>
      <c r="E101" s="24"/>
    </row>
    <row r="102" s="4" customFormat="1" spans="2:5">
      <c r="B102" s="24"/>
      <c r="C102" s="24"/>
      <c r="D102" s="24"/>
      <c r="E102" s="24"/>
    </row>
    <row r="103" s="4" customFormat="1" spans="2:5">
      <c r="B103" s="24"/>
      <c r="C103" s="24"/>
      <c r="D103" s="24"/>
      <c r="E103" s="24"/>
    </row>
    <row r="104" s="4" customFormat="1" spans="2:5">
      <c r="B104" s="24"/>
      <c r="C104" s="24"/>
      <c r="D104" s="24"/>
      <c r="E104" s="24"/>
    </row>
    <row r="105" s="4" customFormat="1" spans="2:5">
      <c r="B105" s="24"/>
      <c r="C105" s="24"/>
      <c r="D105" s="24"/>
      <c r="E105" s="24"/>
    </row>
    <row r="106" s="4" customFormat="1" spans="2:5">
      <c r="B106" s="24"/>
      <c r="C106" s="24"/>
      <c r="D106" s="24"/>
      <c r="E106" s="24"/>
    </row>
    <row r="107" s="4" customFormat="1" spans="2:5">
      <c r="B107" s="24"/>
      <c r="C107" s="24"/>
      <c r="D107" s="24"/>
      <c r="E107" s="24"/>
    </row>
    <row r="108" s="4" customFormat="1" spans="2:5">
      <c r="B108" s="24"/>
      <c r="C108" s="24"/>
      <c r="D108" s="24"/>
      <c r="E108" s="24"/>
    </row>
    <row r="109" s="4" customFormat="1" spans="2:5">
      <c r="B109" s="24"/>
      <c r="C109" s="24"/>
      <c r="D109" s="24"/>
      <c r="E109" s="24"/>
    </row>
    <row r="110" s="4" customFormat="1" spans="2:5">
      <c r="B110" s="24"/>
      <c r="C110" s="24"/>
      <c r="D110" s="24"/>
      <c r="E110" s="24"/>
    </row>
    <row r="111" s="4" customFormat="1" spans="2:5">
      <c r="B111" s="24"/>
      <c r="C111" s="24"/>
      <c r="D111" s="24"/>
      <c r="E111" s="24"/>
    </row>
    <row r="112" s="4" customFormat="1" spans="2:5">
      <c r="B112" s="24"/>
      <c r="C112" s="24"/>
      <c r="D112" s="24"/>
      <c r="E112" s="24"/>
    </row>
    <row r="113" s="4" customFormat="1" spans="2:5">
      <c r="B113" s="24"/>
      <c r="C113" s="24"/>
      <c r="D113" s="24"/>
      <c r="E113" s="24"/>
    </row>
    <row r="114" s="4" customFormat="1" spans="2:5">
      <c r="B114" s="24"/>
      <c r="C114" s="24"/>
      <c r="D114" s="24"/>
      <c r="E114" s="24"/>
    </row>
    <row r="115" s="4" customFormat="1" spans="2:5">
      <c r="B115" s="24"/>
      <c r="C115" s="24"/>
      <c r="D115" s="24"/>
      <c r="E115" s="24"/>
    </row>
    <row r="116" s="4" customFormat="1" spans="2:5">
      <c r="B116" s="24"/>
      <c r="C116" s="24"/>
      <c r="D116" s="24"/>
      <c r="E116" s="24"/>
    </row>
    <row r="117" s="4" customFormat="1" spans="2:5">
      <c r="B117" s="24"/>
      <c r="C117" s="24"/>
      <c r="D117" s="24"/>
      <c r="E117" s="24"/>
    </row>
    <row r="118" s="4" customFormat="1" spans="2:5">
      <c r="B118" s="24"/>
      <c r="C118" s="24"/>
      <c r="D118" s="24"/>
      <c r="E118" s="24"/>
    </row>
    <row r="119" s="4" customFormat="1" spans="2:5">
      <c r="B119" s="24"/>
      <c r="C119" s="24"/>
      <c r="D119" s="24"/>
      <c r="E119" s="24"/>
    </row>
    <row r="120" s="4" customFormat="1" spans="2:5">
      <c r="B120" s="24"/>
      <c r="C120" s="24"/>
      <c r="D120" s="24"/>
      <c r="E120" s="24"/>
    </row>
    <row r="121" s="4" customFormat="1" spans="2:5">
      <c r="B121" s="24"/>
      <c r="C121" s="24"/>
      <c r="D121" s="24"/>
      <c r="E121" s="24"/>
    </row>
    <row r="122" s="4" customFormat="1" spans="2:5">
      <c r="B122" s="24"/>
      <c r="C122" s="24"/>
      <c r="D122" s="24"/>
      <c r="E122" s="24"/>
    </row>
    <row r="123" s="4" customFormat="1" spans="2:5">
      <c r="B123" s="24"/>
      <c r="C123" s="24"/>
      <c r="D123" s="24"/>
      <c r="E123" s="24"/>
    </row>
    <row r="124" s="4" customFormat="1" spans="2:5">
      <c r="B124" s="24"/>
      <c r="C124" s="24"/>
      <c r="D124" s="24"/>
      <c r="E124" s="24"/>
    </row>
    <row r="125" s="4" customFormat="1" spans="2:5">
      <c r="B125" s="24"/>
      <c r="C125" s="24"/>
      <c r="D125" s="24"/>
      <c r="E125" s="24"/>
    </row>
    <row r="126" s="4" customFormat="1" spans="2:5">
      <c r="B126" s="24"/>
      <c r="C126" s="24"/>
      <c r="D126" s="24"/>
      <c r="E126" s="24"/>
    </row>
    <row r="127" s="4" customFormat="1" spans="2:5">
      <c r="B127" s="24"/>
      <c r="C127" s="24"/>
      <c r="D127" s="24"/>
      <c r="E127" s="24"/>
    </row>
    <row r="128" s="4" customFormat="1" spans="2:5">
      <c r="B128" s="24"/>
      <c r="C128" s="24"/>
      <c r="D128" s="24"/>
      <c r="E128" s="24"/>
    </row>
    <row r="129" s="4" customFormat="1" spans="2:5">
      <c r="B129" s="24"/>
      <c r="C129" s="24"/>
      <c r="D129" s="24"/>
      <c r="E129" s="24"/>
    </row>
    <row r="130" s="4" customFormat="1" spans="2:5">
      <c r="B130" s="24"/>
      <c r="C130" s="24"/>
      <c r="D130" s="24"/>
      <c r="E130" s="24"/>
    </row>
    <row r="131" s="4" customFormat="1" spans="2:5">
      <c r="B131" s="24"/>
      <c r="C131" s="24"/>
      <c r="D131" s="24"/>
      <c r="E131" s="24"/>
    </row>
    <row r="132" s="4" customFormat="1" spans="2:5">
      <c r="B132" s="24"/>
      <c r="C132" s="24"/>
      <c r="D132" s="24"/>
      <c r="E132" s="24"/>
    </row>
    <row r="133" s="4" customFormat="1" spans="2:5">
      <c r="B133" s="24"/>
      <c r="C133" s="24"/>
      <c r="D133" s="24"/>
      <c r="E133" s="24"/>
    </row>
    <row r="134" s="4" customFormat="1" spans="2:5">
      <c r="B134" s="24"/>
      <c r="C134" s="24"/>
      <c r="D134" s="24"/>
      <c r="E134" s="24"/>
    </row>
    <row r="135" s="4" customFormat="1" spans="2:5">
      <c r="B135" s="24"/>
      <c r="C135" s="24"/>
      <c r="D135" s="24"/>
      <c r="E135" s="24"/>
    </row>
    <row r="136" s="4" customFormat="1" spans="2:5">
      <c r="B136" s="24"/>
      <c r="C136" s="24"/>
      <c r="D136" s="24"/>
      <c r="E136" s="24"/>
    </row>
    <row r="137" s="4" customFormat="1" spans="2:5">
      <c r="B137" s="24"/>
      <c r="C137" s="24"/>
      <c r="D137" s="24"/>
      <c r="E137" s="24"/>
    </row>
    <row r="138" s="4" customFormat="1" spans="2:5">
      <c r="B138" s="24"/>
      <c r="C138" s="24"/>
      <c r="D138" s="24"/>
      <c r="E138" s="24"/>
    </row>
    <row r="139" s="4" customFormat="1" spans="2:5">
      <c r="B139" s="24"/>
      <c r="C139" s="24"/>
      <c r="D139" s="24"/>
      <c r="E139" s="24"/>
    </row>
    <row r="140" s="4" customFormat="1" spans="2:5">
      <c r="B140" s="24"/>
      <c r="C140" s="24"/>
      <c r="D140" s="24"/>
      <c r="E140" s="24"/>
    </row>
    <row r="141" s="4" customFormat="1" spans="2:5">
      <c r="B141" s="24"/>
      <c r="C141" s="24"/>
      <c r="D141" s="24"/>
      <c r="E141" s="24"/>
    </row>
    <row r="142" s="4" customFormat="1" spans="2:5">
      <c r="B142" s="24"/>
      <c r="C142" s="24"/>
      <c r="D142" s="24"/>
      <c r="E142" s="24"/>
    </row>
    <row r="143" s="4" customFormat="1" spans="2:5">
      <c r="B143" s="24"/>
      <c r="C143" s="24"/>
      <c r="D143" s="24"/>
      <c r="E143" s="24"/>
    </row>
    <row r="144" s="4" customFormat="1" spans="2:5">
      <c r="B144" s="24"/>
      <c r="C144" s="24"/>
      <c r="D144" s="24"/>
      <c r="E144" s="24"/>
    </row>
    <row r="145" s="4" customFormat="1" spans="2:5">
      <c r="B145" s="24"/>
      <c r="C145" s="24"/>
      <c r="D145" s="24"/>
      <c r="E145" s="24"/>
    </row>
    <row r="146" s="4" customFormat="1" spans="2:5">
      <c r="B146" s="24"/>
      <c r="C146" s="24"/>
      <c r="D146" s="24"/>
      <c r="E146" s="24"/>
    </row>
    <row r="147" s="4" customFormat="1" spans="2:5">
      <c r="B147" s="24"/>
      <c r="C147" s="24"/>
      <c r="D147" s="24"/>
      <c r="E147" s="24"/>
    </row>
    <row r="148" s="4" customFormat="1" spans="2:5">
      <c r="B148" s="24"/>
      <c r="C148" s="24"/>
      <c r="D148" s="24"/>
      <c r="E148" s="24"/>
    </row>
    <row r="149" s="4" customFormat="1" spans="2:5">
      <c r="B149" s="24"/>
      <c r="C149" s="24"/>
      <c r="D149" s="24"/>
      <c r="E149" s="24"/>
    </row>
    <row r="150" s="4" customFormat="1" spans="2:5">
      <c r="B150" s="24"/>
      <c r="C150" s="24"/>
      <c r="D150" s="24"/>
      <c r="E150" s="24"/>
    </row>
    <row r="151" s="4" customFormat="1" spans="2:5">
      <c r="B151" s="24"/>
      <c r="C151" s="24"/>
      <c r="D151" s="24"/>
      <c r="E151" s="24"/>
    </row>
    <row r="152" s="4" customFormat="1" spans="2:5">
      <c r="B152" s="24"/>
      <c r="C152" s="24"/>
      <c r="D152" s="24"/>
      <c r="E152" s="24"/>
    </row>
    <row r="153" s="4" customFormat="1" spans="2:5">
      <c r="B153" s="24"/>
      <c r="C153" s="24"/>
      <c r="D153" s="24"/>
      <c r="E153" s="24"/>
    </row>
    <row r="154" s="4" customFormat="1" spans="2:5">
      <c r="B154" s="24"/>
      <c r="C154" s="24"/>
      <c r="D154" s="24"/>
      <c r="E154" s="24"/>
    </row>
    <row r="155" s="4" customFormat="1" spans="2:5">
      <c r="B155" s="24"/>
      <c r="C155" s="24"/>
      <c r="D155" s="24"/>
      <c r="E155" s="24"/>
    </row>
    <row r="156" s="4" customFormat="1" spans="2:5">
      <c r="B156" s="24"/>
      <c r="C156" s="24"/>
      <c r="D156" s="24"/>
      <c r="E156" s="24"/>
    </row>
    <row r="157" s="4" customFormat="1" spans="2:5">
      <c r="B157" s="24"/>
      <c r="C157" s="24"/>
      <c r="D157" s="24"/>
      <c r="E157" s="24"/>
    </row>
    <row r="158" s="4" customFormat="1" spans="2:5">
      <c r="B158" s="24"/>
      <c r="C158" s="24"/>
      <c r="D158" s="24"/>
      <c r="E158" s="24"/>
    </row>
    <row r="159" s="4" customFormat="1" spans="2:5">
      <c r="B159" s="24"/>
      <c r="C159" s="24"/>
      <c r="D159" s="24"/>
      <c r="E159" s="24"/>
    </row>
    <row r="160" s="4" customFormat="1" spans="2:5">
      <c r="B160" s="24"/>
      <c r="C160" s="24"/>
      <c r="D160" s="24"/>
      <c r="E160" s="24"/>
    </row>
    <row r="161" s="4" customFormat="1" spans="2:5">
      <c r="B161" s="24"/>
      <c r="C161" s="24"/>
      <c r="D161" s="24"/>
      <c r="E161" s="24"/>
    </row>
    <row r="162" s="4" customFormat="1" spans="2:5">
      <c r="B162" s="24"/>
      <c r="C162" s="24"/>
      <c r="D162" s="24"/>
      <c r="E162" s="24"/>
    </row>
    <row r="163" s="4" customFormat="1" spans="2:5">
      <c r="B163" s="24"/>
      <c r="C163" s="24"/>
      <c r="D163" s="24"/>
      <c r="E163" s="24"/>
    </row>
    <row r="164" s="4" customFormat="1" spans="2:5">
      <c r="B164" s="24"/>
      <c r="C164" s="24"/>
      <c r="D164" s="24"/>
      <c r="E164" s="24"/>
    </row>
    <row r="165" s="4" customFormat="1" spans="2:5">
      <c r="B165" s="24"/>
      <c r="C165" s="24"/>
      <c r="D165" s="24"/>
      <c r="E165" s="24"/>
    </row>
    <row r="166" s="4" customFormat="1" spans="2:5">
      <c r="B166" s="24"/>
      <c r="C166" s="24"/>
      <c r="D166" s="24"/>
      <c r="E166" s="24"/>
    </row>
    <row r="167" s="4" customFormat="1" spans="2:5">
      <c r="B167" s="24"/>
      <c r="C167" s="24"/>
      <c r="D167" s="24"/>
      <c r="E167" s="24"/>
    </row>
    <row r="168" s="4" customFormat="1" spans="2:5">
      <c r="B168" s="24"/>
      <c r="C168" s="24"/>
      <c r="D168" s="24"/>
      <c r="E168" s="24"/>
    </row>
    <row r="169" s="4" customFormat="1" spans="2:5">
      <c r="B169" s="24"/>
      <c r="C169" s="24"/>
      <c r="D169" s="24"/>
      <c r="E169" s="24"/>
    </row>
    <row r="170" s="4" customFormat="1" spans="2:5">
      <c r="B170" s="24"/>
      <c r="C170" s="24"/>
      <c r="D170" s="24"/>
      <c r="E170" s="24"/>
    </row>
    <row r="171" s="4" customFormat="1" spans="2:5">
      <c r="B171" s="24"/>
      <c r="C171" s="24"/>
      <c r="D171" s="24"/>
      <c r="E171" s="24"/>
    </row>
    <row r="172" s="4" customFormat="1" spans="2:5">
      <c r="B172" s="24"/>
      <c r="C172" s="24"/>
      <c r="D172" s="24"/>
      <c r="E172" s="24"/>
    </row>
    <row r="173" s="4" customFormat="1" spans="2:5">
      <c r="B173" s="24"/>
      <c r="C173" s="24"/>
      <c r="D173" s="24"/>
      <c r="E173" s="24"/>
    </row>
    <row r="174" s="4" customFormat="1" spans="2:5">
      <c r="B174" s="24"/>
      <c r="C174" s="24"/>
      <c r="D174" s="24"/>
      <c r="E174" s="24"/>
    </row>
    <row r="175" s="4" customFormat="1" spans="2:5">
      <c r="B175" s="24"/>
      <c r="C175" s="24"/>
      <c r="D175" s="24"/>
      <c r="E175" s="24"/>
    </row>
    <row r="176" s="4" customFormat="1" spans="2:5">
      <c r="B176" s="24"/>
      <c r="C176" s="24"/>
      <c r="D176" s="24"/>
      <c r="E176" s="24"/>
    </row>
    <row r="177" s="4" customFormat="1" spans="2:5">
      <c r="B177" s="24"/>
      <c r="C177" s="24"/>
      <c r="D177" s="24"/>
      <c r="E177" s="24"/>
    </row>
    <row r="178" s="4" customFormat="1" spans="2:5">
      <c r="B178" s="24"/>
      <c r="C178" s="24"/>
      <c r="D178" s="24"/>
      <c r="E178" s="24"/>
    </row>
    <row r="179" s="4" customFormat="1" spans="2:5">
      <c r="B179" s="24"/>
      <c r="C179" s="24"/>
      <c r="D179" s="24"/>
      <c r="E179" s="24"/>
    </row>
    <row r="180" s="4" customFormat="1" spans="2:5">
      <c r="B180" s="24"/>
      <c r="C180" s="24"/>
      <c r="D180" s="24"/>
      <c r="E180" s="24"/>
    </row>
    <row r="181" s="4" customFormat="1" spans="2:5">
      <c r="B181" s="24"/>
      <c r="C181" s="24"/>
      <c r="D181" s="24"/>
      <c r="E181" s="24"/>
    </row>
    <row r="182" s="4" customFormat="1" spans="2:5">
      <c r="B182" s="24"/>
      <c r="C182" s="24"/>
      <c r="D182" s="24"/>
      <c r="E182" s="24"/>
    </row>
    <row r="183" s="4" customFormat="1" spans="2:5">
      <c r="B183" s="24"/>
      <c r="C183" s="24"/>
      <c r="D183" s="24"/>
      <c r="E183" s="24"/>
    </row>
    <row r="184" s="4" customFormat="1" spans="2:5">
      <c r="B184" s="24"/>
      <c r="C184" s="24"/>
      <c r="D184" s="24"/>
      <c r="E184" s="24"/>
    </row>
    <row r="185" s="4" customFormat="1" spans="2:5">
      <c r="B185" s="24"/>
      <c r="C185" s="24"/>
      <c r="D185" s="24"/>
      <c r="E185" s="24"/>
    </row>
    <row r="186" s="4" customFormat="1" spans="2:5">
      <c r="B186" s="24"/>
      <c r="C186" s="24"/>
      <c r="D186" s="24"/>
      <c r="E186" s="24"/>
    </row>
    <row r="187" s="4" customFormat="1" spans="2:5">
      <c r="B187" s="24"/>
      <c r="C187" s="24"/>
      <c r="D187" s="24"/>
      <c r="E187" s="24"/>
    </row>
    <row r="188" s="4" customFormat="1" spans="2:5">
      <c r="B188" s="24"/>
      <c r="C188" s="24"/>
      <c r="D188" s="24"/>
      <c r="E188" s="24"/>
    </row>
    <row r="189" s="4" customFormat="1" spans="2:5">
      <c r="B189" s="24"/>
      <c r="C189" s="24"/>
      <c r="D189" s="24"/>
      <c r="E189" s="24"/>
    </row>
    <row r="190" s="4" customFormat="1" spans="2:5">
      <c r="B190" s="24"/>
      <c r="C190" s="24"/>
      <c r="D190" s="24"/>
      <c r="E190" s="24"/>
    </row>
    <row r="191" s="4" customFormat="1" spans="2:5">
      <c r="B191" s="24"/>
      <c r="C191" s="24"/>
      <c r="D191" s="24"/>
      <c r="E191" s="24"/>
    </row>
    <row r="192" s="4" customFormat="1" spans="2:5">
      <c r="B192" s="24"/>
      <c r="C192" s="24"/>
      <c r="D192" s="24"/>
      <c r="E192" s="24"/>
    </row>
    <row r="193" s="4" customFormat="1" spans="2:5">
      <c r="B193" s="24"/>
      <c r="C193" s="24"/>
      <c r="D193" s="24"/>
      <c r="E193" s="24"/>
    </row>
    <row r="194" s="4" customFormat="1" spans="2:5">
      <c r="B194" s="24"/>
      <c r="C194" s="24"/>
      <c r="D194" s="24"/>
      <c r="E194" s="24"/>
    </row>
    <row r="195" s="4" customFormat="1" spans="2:5">
      <c r="B195" s="24"/>
      <c r="C195" s="24"/>
      <c r="D195" s="24"/>
      <c r="E195" s="24"/>
    </row>
    <row r="196" s="4" customFormat="1" spans="2:5">
      <c r="B196" s="24"/>
      <c r="C196" s="24"/>
      <c r="D196" s="24"/>
      <c r="E196" s="24"/>
    </row>
    <row r="197" s="4" customFormat="1" spans="2:5">
      <c r="B197" s="24"/>
      <c r="C197" s="24"/>
      <c r="D197" s="24"/>
      <c r="E197" s="24"/>
    </row>
    <row r="198" s="4" customFormat="1" spans="2:5">
      <c r="B198" s="24"/>
      <c r="C198" s="24"/>
      <c r="D198" s="24"/>
      <c r="E198" s="24"/>
    </row>
    <row r="199" s="4" customFormat="1" spans="2:5">
      <c r="B199" s="24"/>
      <c r="C199" s="24"/>
      <c r="D199" s="24"/>
      <c r="E199" s="24"/>
    </row>
    <row r="200" s="4" customFormat="1" spans="2:5">
      <c r="B200" s="24"/>
      <c r="C200" s="24"/>
      <c r="D200" s="24"/>
      <c r="E200" s="24"/>
    </row>
    <row r="201" s="4" customFormat="1" spans="2:5">
      <c r="B201" s="24"/>
      <c r="C201" s="24"/>
      <c r="D201" s="24"/>
      <c r="E201" s="24"/>
    </row>
    <row r="202" s="4" customFormat="1" spans="2:5">
      <c r="B202" s="24"/>
      <c r="C202" s="24"/>
      <c r="D202" s="24"/>
      <c r="E202" s="24"/>
    </row>
    <row r="203" s="4" customFormat="1" spans="2:5">
      <c r="B203" s="24"/>
      <c r="C203" s="24"/>
      <c r="D203" s="24"/>
      <c r="E203" s="24"/>
    </row>
    <row r="204" s="4" customFormat="1" spans="2:5">
      <c r="B204" s="24"/>
      <c r="C204" s="24"/>
      <c r="D204" s="24"/>
      <c r="E204" s="24"/>
    </row>
    <row r="205" s="4" customFormat="1" spans="2:5">
      <c r="B205" s="24"/>
      <c r="C205" s="24"/>
      <c r="D205" s="24"/>
      <c r="E205" s="24"/>
    </row>
    <row r="206" s="4" customFormat="1" spans="2:5">
      <c r="B206" s="24"/>
      <c r="C206" s="24"/>
      <c r="D206" s="24"/>
      <c r="E206" s="24"/>
    </row>
    <row r="207" s="4" customFormat="1" spans="2:5">
      <c r="B207" s="24"/>
      <c r="C207" s="24"/>
      <c r="D207" s="24"/>
      <c r="E207" s="24"/>
    </row>
    <row r="208" s="4" customFormat="1" spans="2:5">
      <c r="B208" s="24"/>
      <c r="C208" s="24"/>
      <c r="D208" s="24"/>
      <c r="E208" s="24"/>
    </row>
    <row r="209" s="4" customFormat="1" spans="2:5">
      <c r="B209" s="24"/>
      <c r="C209" s="24"/>
      <c r="D209" s="24"/>
      <c r="E209" s="24"/>
    </row>
    <row r="210" s="4" customFormat="1" spans="2:5">
      <c r="B210" s="24"/>
      <c r="C210" s="24"/>
      <c r="D210" s="24"/>
      <c r="E210" s="24"/>
    </row>
    <row r="211" s="4" customFormat="1" spans="2:5">
      <c r="B211" s="24"/>
      <c r="C211" s="24"/>
      <c r="D211" s="24"/>
      <c r="E211" s="24"/>
    </row>
    <row r="212" s="4" customFormat="1" spans="2:5">
      <c r="B212" s="24"/>
      <c r="C212" s="24"/>
      <c r="D212" s="24"/>
      <c r="E212" s="24"/>
    </row>
    <row r="213" s="4" customFormat="1" spans="2:5">
      <c r="B213" s="24"/>
      <c r="C213" s="24"/>
      <c r="D213" s="24"/>
      <c r="E213" s="24"/>
    </row>
    <row r="214" s="4" customFormat="1" spans="2:5">
      <c r="B214" s="24"/>
      <c r="C214" s="24"/>
      <c r="D214" s="24"/>
      <c r="E214" s="24"/>
    </row>
    <row r="215" s="4" customFormat="1" spans="2:5">
      <c r="B215" s="24"/>
      <c r="C215" s="24"/>
      <c r="D215" s="24"/>
      <c r="E215" s="24"/>
    </row>
    <row r="216" s="4" customFormat="1" spans="2:5">
      <c r="B216" s="24"/>
      <c r="C216" s="24"/>
      <c r="D216" s="24"/>
      <c r="E216" s="24"/>
    </row>
    <row r="217" s="4" customFormat="1" spans="2:5">
      <c r="B217" s="24"/>
      <c r="C217" s="24"/>
      <c r="D217" s="24"/>
      <c r="E217" s="24"/>
    </row>
    <row r="218" s="4" customFormat="1" spans="2:5">
      <c r="B218" s="24"/>
      <c r="C218" s="24"/>
      <c r="D218" s="24"/>
      <c r="E218" s="24"/>
    </row>
    <row r="219" s="4" customFormat="1" spans="2:5">
      <c r="B219" s="24"/>
      <c r="C219" s="24"/>
      <c r="D219" s="24"/>
      <c r="E219" s="24"/>
    </row>
    <row r="220" s="4" customFormat="1" spans="2:5">
      <c r="B220" s="24"/>
      <c r="C220" s="24"/>
      <c r="D220" s="24"/>
      <c r="E220" s="24"/>
    </row>
    <row r="221" s="4" customFormat="1" spans="2:5">
      <c r="B221" s="24"/>
      <c r="C221" s="24"/>
      <c r="D221" s="24"/>
      <c r="E221" s="24"/>
    </row>
    <row r="222" s="4" customFormat="1" spans="2:5">
      <c r="B222" s="24"/>
      <c r="C222" s="24"/>
      <c r="D222" s="24"/>
      <c r="E222" s="24"/>
    </row>
    <row r="223" s="4" customFormat="1" spans="2:5">
      <c r="B223" s="24"/>
      <c r="C223" s="24"/>
      <c r="D223" s="24"/>
      <c r="E223" s="24"/>
    </row>
    <row r="224" s="4" customFormat="1" spans="2:5">
      <c r="B224" s="24"/>
      <c r="C224" s="24"/>
      <c r="D224" s="24"/>
      <c r="E224" s="24"/>
    </row>
    <row r="225" s="4" customFormat="1" spans="2:5">
      <c r="B225" s="24"/>
      <c r="C225" s="24"/>
      <c r="D225" s="24"/>
      <c r="E225" s="24"/>
    </row>
    <row r="226" s="4" customFormat="1" spans="2:5">
      <c r="B226" s="24"/>
      <c r="C226" s="24"/>
      <c r="D226" s="24"/>
      <c r="E226" s="24"/>
    </row>
    <row r="227" s="4" customFormat="1" spans="2:5">
      <c r="B227" s="24"/>
      <c r="C227" s="24"/>
      <c r="D227" s="24"/>
      <c r="E227" s="24"/>
    </row>
    <row r="228" s="4" customFormat="1" spans="2:5">
      <c r="B228" s="24"/>
      <c r="C228" s="24"/>
      <c r="D228" s="24"/>
      <c r="E228" s="24"/>
    </row>
    <row r="229" s="4" customFormat="1" spans="2:5">
      <c r="B229" s="24"/>
      <c r="C229" s="24"/>
      <c r="D229" s="24"/>
      <c r="E229" s="24"/>
    </row>
    <row r="230" s="4" customFormat="1" spans="2:5">
      <c r="B230" s="24"/>
      <c r="C230" s="24"/>
      <c r="D230" s="24"/>
      <c r="E230" s="24"/>
    </row>
    <row r="231" s="4" customFormat="1" spans="2:5">
      <c r="B231" s="24"/>
      <c r="C231" s="24"/>
      <c r="D231" s="24"/>
      <c r="E231" s="24"/>
    </row>
    <row r="232" s="4" customFormat="1" spans="2:5">
      <c r="B232" s="24"/>
      <c r="C232" s="24"/>
      <c r="D232" s="24"/>
      <c r="E232" s="24"/>
    </row>
    <row r="233" s="4" customFormat="1" spans="2:5">
      <c r="B233" s="24"/>
      <c r="C233" s="24"/>
      <c r="D233" s="24"/>
      <c r="E233" s="24"/>
    </row>
    <row r="234" s="4" customFormat="1" spans="2:5">
      <c r="B234" s="24"/>
      <c r="C234" s="24"/>
      <c r="D234" s="24"/>
      <c r="E234" s="24"/>
    </row>
    <row r="235" s="4" customFormat="1" spans="2:5">
      <c r="B235" s="24"/>
      <c r="C235" s="24"/>
      <c r="D235" s="24"/>
      <c r="E235" s="24"/>
    </row>
    <row r="236" s="4" customFormat="1" spans="2:5">
      <c r="B236" s="24"/>
      <c r="C236" s="24"/>
      <c r="D236" s="24"/>
      <c r="E236" s="24"/>
    </row>
    <row r="237" s="4" customFormat="1" spans="2:5">
      <c r="B237" s="24"/>
      <c r="C237" s="24"/>
      <c r="D237" s="24"/>
      <c r="E237" s="24"/>
    </row>
    <row r="238" s="4" customFormat="1" spans="2:5">
      <c r="B238" s="24"/>
      <c r="C238" s="24"/>
      <c r="D238" s="24"/>
      <c r="E238" s="24"/>
    </row>
    <row r="239" s="4" customFormat="1" spans="2:5">
      <c r="B239" s="24"/>
      <c r="C239" s="24"/>
      <c r="D239" s="24"/>
      <c r="E239" s="24"/>
    </row>
    <row r="240" s="4" customFormat="1" spans="2:5">
      <c r="B240" s="24"/>
      <c r="C240" s="24"/>
      <c r="D240" s="24"/>
      <c r="E240" s="24"/>
    </row>
    <row r="241" s="4" customFormat="1" spans="2:5">
      <c r="B241" s="24"/>
      <c r="C241" s="24"/>
      <c r="D241" s="24"/>
      <c r="E241" s="24"/>
    </row>
    <row r="242" s="4" customFormat="1" spans="2:5">
      <c r="B242" s="24"/>
      <c r="C242" s="24"/>
      <c r="D242" s="24"/>
      <c r="E242" s="24"/>
    </row>
    <row r="243" s="4" customFormat="1" spans="2:5">
      <c r="B243" s="24"/>
      <c r="C243" s="24"/>
      <c r="D243" s="24"/>
      <c r="E243" s="24"/>
    </row>
    <row r="244" s="4" customFormat="1" spans="2:5">
      <c r="B244" s="24"/>
      <c r="C244" s="24"/>
      <c r="D244" s="24"/>
      <c r="E244" s="24"/>
    </row>
    <row r="245" s="4" customFormat="1" spans="2:5">
      <c r="B245" s="24"/>
      <c r="C245" s="24"/>
      <c r="D245" s="24"/>
      <c r="E245" s="24"/>
    </row>
  </sheetData>
  <mergeCells count="1">
    <mergeCell ref="A1:E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5"/>
  <sheetViews>
    <sheetView tabSelected="1" workbookViewId="0">
      <selection activeCell="C15" sqref="C15"/>
    </sheetView>
  </sheetViews>
  <sheetFormatPr defaultColWidth="8.75" defaultRowHeight="28.5" customHeight="1" outlineLevelCol="3"/>
  <cols>
    <col min="1" max="1" width="32.6333333333333" style="70" customWidth="1"/>
    <col min="2" max="3" width="15.1333333333333" style="71" customWidth="1"/>
    <col min="4" max="4" width="20.5583333333333" style="174" customWidth="1"/>
    <col min="5" max="14" width="9" style="70"/>
    <col min="15" max="16381" width="8.75" style="70"/>
    <col min="16382" max="16383" width="8.75" style="175"/>
  </cols>
  <sheetData>
    <row r="1" s="70" customFormat="1" ht="35.25" customHeight="1" spans="1:4">
      <c r="A1" s="54" t="s">
        <v>40</v>
      </c>
      <c r="B1" s="176"/>
      <c r="C1" s="176"/>
      <c r="D1" s="177"/>
    </row>
    <row r="2" s="70" customFormat="1" ht="16.5" customHeight="1" spans="1:4">
      <c r="A2" s="55" t="s">
        <v>41</v>
      </c>
      <c r="B2" s="178"/>
      <c r="C2" s="178"/>
      <c r="D2" s="179" t="s">
        <v>2</v>
      </c>
    </row>
    <row r="3" s="173" customFormat="1" ht="35" customHeight="1" spans="1:4">
      <c r="A3" s="58" t="s">
        <v>42</v>
      </c>
      <c r="B3" s="180" t="s">
        <v>43</v>
      </c>
      <c r="C3" s="180" t="s">
        <v>5</v>
      </c>
      <c r="D3" s="181" t="s">
        <v>44</v>
      </c>
    </row>
    <row r="4" s="70" customFormat="1" ht="22" customHeight="1" spans="1:4">
      <c r="A4" s="182" t="s">
        <v>7</v>
      </c>
      <c r="B4" s="183">
        <f>SUM(B5:B25)</f>
        <v>538238</v>
      </c>
      <c r="C4" s="104">
        <f>SUM(C5:C25)</f>
        <v>807477</v>
      </c>
      <c r="D4" s="184">
        <f>C4/B4*100</f>
        <v>150.022294969883</v>
      </c>
    </row>
    <row r="5" s="70" customFormat="1" ht="22" customHeight="1" spans="1:4">
      <c r="A5" s="185" t="s">
        <v>45</v>
      </c>
      <c r="B5" s="183">
        <v>54837</v>
      </c>
      <c r="C5" s="104">
        <v>153061</v>
      </c>
      <c r="D5" s="184">
        <f t="shared" ref="D5:D25" si="0">C5/B5*100</f>
        <v>279.119937268632</v>
      </c>
    </row>
    <row r="6" s="70" customFormat="1" ht="22" customHeight="1" spans="1:4">
      <c r="A6" s="185" t="s">
        <v>46</v>
      </c>
      <c r="B6" s="183">
        <v>285</v>
      </c>
      <c r="C6" s="104">
        <v>454</v>
      </c>
      <c r="D6" s="184">
        <f t="shared" si="0"/>
        <v>159.298245614035</v>
      </c>
    </row>
    <row r="7" s="70" customFormat="1" ht="22" customHeight="1" spans="1:4">
      <c r="A7" s="185" t="s">
        <v>47</v>
      </c>
      <c r="B7" s="183">
        <v>19524</v>
      </c>
      <c r="C7" s="104">
        <v>34150</v>
      </c>
      <c r="D7" s="184">
        <f t="shared" si="0"/>
        <v>174.912927678754</v>
      </c>
    </row>
    <row r="8" s="70" customFormat="1" ht="22" customHeight="1" spans="1:4">
      <c r="A8" s="185" t="s">
        <v>48</v>
      </c>
      <c r="B8" s="183">
        <v>73048</v>
      </c>
      <c r="C8" s="104">
        <v>100130</v>
      </c>
      <c r="D8" s="184">
        <f t="shared" si="0"/>
        <v>137.074252546271</v>
      </c>
    </row>
    <row r="9" s="70" customFormat="1" ht="22" customHeight="1" spans="1:4">
      <c r="A9" s="185" t="s">
        <v>49</v>
      </c>
      <c r="B9" s="183">
        <v>1162</v>
      </c>
      <c r="C9" s="104">
        <v>1609</v>
      </c>
      <c r="D9" s="184">
        <f t="shared" si="0"/>
        <v>138.468158347676</v>
      </c>
    </row>
    <row r="10" s="70" customFormat="1" ht="22" customHeight="1" spans="1:4">
      <c r="A10" s="186" t="s">
        <v>50</v>
      </c>
      <c r="B10" s="183">
        <v>7761</v>
      </c>
      <c r="C10" s="104">
        <v>12367</v>
      </c>
      <c r="D10" s="184">
        <f t="shared" si="0"/>
        <v>159.348022162093</v>
      </c>
    </row>
    <row r="11" s="70" customFormat="1" ht="22" customHeight="1" spans="1:4">
      <c r="A11" s="185" t="s">
        <v>51</v>
      </c>
      <c r="B11" s="183">
        <v>78365</v>
      </c>
      <c r="C11" s="104">
        <v>123267</v>
      </c>
      <c r="D11" s="184">
        <f t="shared" si="0"/>
        <v>157.298538888534</v>
      </c>
    </row>
    <row r="12" s="70" customFormat="1" ht="22" customHeight="1" spans="1:4">
      <c r="A12" s="187" t="s">
        <v>52</v>
      </c>
      <c r="B12" s="183">
        <v>42021</v>
      </c>
      <c r="C12" s="104">
        <v>66128</v>
      </c>
      <c r="D12" s="184">
        <f t="shared" si="0"/>
        <v>157.368934580329</v>
      </c>
    </row>
    <row r="13" s="70" customFormat="1" ht="22" customHeight="1" spans="1:4">
      <c r="A13" s="185" t="s">
        <v>53</v>
      </c>
      <c r="B13" s="183">
        <v>16741</v>
      </c>
      <c r="C13" s="104">
        <v>18612</v>
      </c>
      <c r="D13" s="184">
        <f t="shared" si="0"/>
        <v>111.176154351592</v>
      </c>
    </row>
    <row r="14" s="70" customFormat="1" ht="22" customHeight="1" spans="1:4">
      <c r="A14" s="185" t="s">
        <v>54</v>
      </c>
      <c r="B14" s="183">
        <v>44531</v>
      </c>
      <c r="C14" s="104">
        <v>39725</v>
      </c>
      <c r="D14" s="184">
        <f t="shared" si="0"/>
        <v>89.2075183579978</v>
      </c>
    </row>
    <row r="15" s="70" customFormat="1" ht="22" customHeight="1" spans="1:4">
      <c r="A15" s="185" t="s">
        <v>55</v>
      </c>
      <c r="B15" s="183">
        <v>80034</v>
      </c>
      <c r="C15" s="104">
        <v>110724</v>
      </c>
      <c r="D15" s="184">
        <f t="shared" si="0"/>
        <v>138.346202863783</v>
      </c>
    </row>
    <row r="16" s="70" customFormat="1" ht="22" customHeight="1" spans="1:4">
      <c r="A16" s="185" t="s">
        <v>56</v>
      </c>
      <c r="B16" s="183">
        <v>37125</v>
      </c>
      <c r="C16" s="104">
        <v>51044</v>
      </c>
      <c r="D16" s="184">
        <f t="shared" si="0"/>
        <v>137.492255892256</v>
      </c>
    </row>
    <row r="17" s="70" customFormat="1" ht="22" customHeight="1" spans="1:4">
      <c r="A17" s="185" t="s">
        <v>57</v>
      </c>
      <c r="B17" s="183">
        <v>9217</v>
      </c>
      <c r="C17" s="104">
        <v>18033</v>
      </c>
      <c r="D17" s="184">
        <f t="shared" si="0"/>
        <v>195.64934360421</v>
      </c>
    </row>
    <row r="18" s="70" customFormat="1" ht="22" customHeight="1" spans="1:4">
      <c r="A18" s="185" t="s">
        <v>58</v>
      </c>
      <c r="B18" s="183">
        <v>662</v>
      </c>
      <c r="C18" s="104">
        <v>4665</v>
      </c>
      <c r="D18" s="184">
        <f t="shared" si="0"/>
        <v>704.682779456193</v>
      </c>
    </row>
    <row r="19" s="70" customFormat="1" ht="22" customHeight="1" spans="1:4">
      <c r="A19" s="185" t="s">
        <v>59</v>
      </c>
      <c r="B19" s="183">
        <v>27402</v>
      </c>
      <c r="C19" s="104">
        <v>29362</v>
      </c>
      <c r="D19" s="184">
        <f t="shared" si="0"/>
        <v>107.152762572075</v>
      </c>
    </row>
    <row r="20" s="70" customFormat="1" ht="22" customHeight="1" spans="1:4">
      <c r="A20" s="185" t="s">
        <v>60</v>
      </c>
      <c r="B20" s="183">
        <v>12894</v>
      </c>
      <c r="C20" s="104">
        <v>14319</v>
      </c>
      <c r="D20" s="184">
        <f t="shared" si="0"/>
        <v>111.051651931131</v>
      </c>
    </row>
    <row r="21" s="70" customFormat="1" ht="22" customHeight="1" spans="1:4">
      <c r="A21" s="185" t="s">
        <v>61</v>
      </c>
      <c r="B21" s="183">
        <v>268</v>
      </c>
      <c r="C21" s="104">
        <v>279</v>
      </c>
      <c r="D21" s="184">
        <f t="shared" si="0"/>
        <v>104.10447761194</v>
      </c>
    </row>
    <row r="22" s="70" customFormat="1" ht="22" customHeight="1" spans="1:4">
      <c r="A22" s="188" t="s">
        <v>62</v>
      </c>
      <c r="B22" s="183">
        <v>10237</v>
      </c>
      <c r="C22" s="104">
        <v>9888</v>
      </c>
      <c r="D22" s="184">
        <f t="shared" si="0"/>
        <v>96.5907980853766</v>
      </c>
    </row>
    <row r="23" s="70" customFormat="1" ht="22" customHeight="1" spans="1:4">
      <c r="A23" s="185" t="s">
        <v>63</v>
      </c>
      <c r="B23" s="183">
        <v>9567</v>
      </c>
      <c r="C23" s="104">
        <v>10000</v>
      </c>
      <c r="D23" s="184">
        <f t="shared" si="0"/>
        <v>104.525974704714</v>
      </c>
    </row>
    <row r="24" s="70" customFormat="1" ht="22" customHeight="1" spans="1:4">
      <c r="A24" s="189" t="s">
        <v>64</v>
      </c>
      <c r="B24" s="183">
        <v>2322</v>
      </c>
      <c r="C24" s="104">
        <v>3000</v>
      </c>
      <c r="D24" s="184">
        <f t="shared" si="0"/>
        <v>129.198966408269</v>
      </c>
    </row>
    <row r="25" s="70" customFormat="1" ht="22" customHeight="1" spans="1:4">
      <c r="A25" s="185" t="s">
        <v>65</v>
      </c>
      <c r="B25" s="183">
        <v>10235</v>
      </c>
      <c r="C25" s="104">
        <v>6660</v>
      </c>
      <c r="D25" s="184">
        <f t="shared" si="0"/>
        <v>65.0708353688324</v>
      </c>
    </row>
    <row r="26" s="70" customFormat="1" customHeight="1" spans="2:4">
      <c r="B26" s="71"/>
      <c r="C26" s="71"/>
      <c r="D26" s="174"/>
    </row>
    <row r="27" s="70" customFormat="1" customHeight="1" spans="2:4">
      <c r="B27" s="71"/>
      <c r="C27" s="71"/>
      <c r="D27" s="174"/>
    </row>
    <row r="28" s="70" customFormat="1" customHeight="1" spans="2:4">
      <c r="B28" s="71"/>
      <c r="C28" s="71"/>
      <c r="D28" s="174"/>
    </row>
    <row r="29" s="70" customFormat="1" customHeight="1" spans="2:4">
      <c r="B29" s="71"/>
      <c r="C29" s="71"/>
      <c r="D29" s="174"/>
    </row>
    <row r="30" s="70" customFormat="1" customHeight="1" spans="2:4">
      <c r="B30" s="71"/>
      <c r="C30" s="71"/>
      <c r="D30" s="174"/>
    </row>
    <row r="31" s="70" customFormat="1" customHeight="1" spans="2:4">
      <c r="B31" s="71"/>
      <c r="C31" s="71"/>
      <c r="D31" s="174"/>
    </row>
    <row r="32" s="70" customFormat="1" customHeight="1" spans="2:4">
      <c r="B32" s="71"/>
      <c r="C32" s="71"/>
      <c r="D32" s="174"/>
    </row>
    <row r="33" s="70" customFormat="1" customHeight="1" spans="2:4">
      <c r="B33" s="71"/>
      <c r="C33" s="71"/>
      <c r="D33" s="174"/>
    </row>
    <row r="34" s="70" customFormat="1" customHeight="1" spans="2:4">
      <c r="B34" s="71"/>
      <c r="C34" s="71"/>
      <c r="D34" s="174"/>
    </row>
    <row r="35" s="70" customFormat="1" customHeight="1" spans="2:4">
      <c r="B35" s="71"/>
      <c r="C35" s="71"/>
      <c r="D35" s="174"/>
    </row>
    <row r="36" s="70" customFormat="1" customHeight="1" spans="2:4">
      <c r="B36" s="71"/>
      <c r="C36" s="71"/>
      <c r="D36" s="174"/>
    </row>
    <row r="37" s="70" customFormat="1" customHeight="1" spans="2:4">
      <c r="B37" s="71"/>
      <c r="C37" s="71"/>
      <c r="D37" s="174"/>
    </row>
    <row r="38" s="70" customFormat="1" customHeight="1" spans="2:4">
      <c r="B38" s="71"/>
      <c r="C38" s="71"/>
      <c r="D38" s="174"/>
    </row>
    <row r="39" s="70" customFormat="1" customHeight="1" spans="2:4">
      <c r="B39" s="71"/>
      <c r="C39" s="71"/>
      <c r="D39" s="174"/>
    </row>
    <row r="40" s="70" customFormat="1" customHeight="1" spans="2:4">
      <c r="B40" s="71"/>
      <c r="C40" s="71"/>
      <c r="D40" s="174"/>
    </row>
    <row r="41" s="70" customFormat="1" customHeight="1" spans="2:4">
      <c r="B41" s="71"/>
      <c r="C41" s="71"/>
      <c r="D41" s="174"/>
    </row>
    <row r="42" s="70" customFormat="1" customHeight="1" spans="2:4">
      <c r="B42" s="71"/>
      <c r="C42" s="71"/>
      <c r="D42" s="174"/>
    </row>
    <row r="43" s="70" customFormat="1" customHeight="1" spans="2:4">
      <c r="B43" s="71"/>
      <c r="C43" s="71"/>
      <c r="D43" s="174"/>
    </row>
    <row r="44" s="70" customFormat="1" customHeight="1" spans="2:4">
      <c r="B44" s="71"/>
      <c r="C44" s="71"/>
      <c r="D44" s="174"/>
    </row>
    <row r="45" s="70" customFormat="1" customHeight="1" spans="2:4">
      <c r="B45" s="71"/>
      <c r="C45" s="71"/>
      <c r="D45" s="174"/>
    </row>
    <row r="46" s="70" customFormat="1" customHeight="1" spans="2:4">
      <c r="B46" s="71"/>
      <c r="C46" s="71"/>
      <c r="D46" s="174"/>
    </row>
    <row r="47" s="70" customFormat="1" customHeight="1" spans="2:4">
      <c r="B47" s="71"/>
      <c r="C47" s="71"/>
      <c r="D47" s="174"/>
    </row>
    <row r="48" s="70" customFormat="1" customHeight="1" spans="2:4">
      <c r="B48" s="71"/>
      <c r="C48" s="71"/>
      <c r="D48" s="174"/>
    </row>
    <row r="49" s="70" customFormat="1" customHeight="1" spans="2:4">
      <c r="B49" s="71"/>
      <c r="C49" s="71"/>
      <c r="D49" s="174"/>
    </row>
    <row r="50" s="70" customFormat="1" customHeight="1" spans="2:4">
      <c r="B50" s="71"/>
      <c r="C50" s="71"/>
      <c r="D50" s="174"/>
    </row>
    <row r="51" s="70" customFormat="1" customHeight="1" spans="2:4">
      <c r="B51" s="71"/>
      <c r="C51" s="71"/>
      <c r="D51" s="174"/>
    </row>
    <row r="52" s="70" customFormat="1" customHeight="1" spans="2:4">
      <c r="B52" s="71"/>
      <c r="C52" s="71"/>
      <c r="D52" s="174"/>
    </row>
    <row r="53" s="70" customFormat="1" customHeight="1" spans="2:4">
      <c r="B53" s="71"/>
      <c r="C53" s="71"/>
      <c r="D53" s="174"/>
    </row>
    <row r="54" s="70" customFormat="1" customHeight="1" spans="2:4">
      <c r="B54" s="71"/>
      <c r="C54" s="71"/>
      <c r="D54" s="174"/>
    </row>
    <row r="55" s="70" customFormat="1" customHeight="1" spans="2:4">
      <c r="B55" s="71"/>
      <c r="C55" s="71"/>
      <c r="D55" s="174"/>
    </row>
    <row r="56" s="70" customFormat="1" customHeight="1" spans="2:4">
      <c r="B56" s="71"/>
      <c r="C56" s="71"/>
      <c r="D56" s="174"/>
    </row>
    <row r="57" s="70" customFormat="1" customHeight="1" spans="2:4">
      <c r="B57" s="71"/>
      <c r="C57" s="71"/>
      <c r="D57" s="174"/>
    </row>
    <row r="58" s="70" customFormat="1" customHeight="1" spans="2:4">
      <c r="B58" s="71"/>
      <c r="C58" s="71"/>
      <c r="D58" s="174"/>
    </row>
    <row r="59" s="70" customFormat="1" customHeight="1" spans="2:4">
      <c r="B59" s="71"/>
      <c r="C59" s="71"/>
      <c r="D59" s="174"/>
    </row>
    <row r="60" s="70" customFormat="1" customHeight="1" spans="2:4">
      <c r="B60" s="71"/>
      <c r="C60" s="71"/>
      <c r="D60" s="174"/>
    </row>
    <row r="61" s="70" customFormat="1" customHeight="1" spans="2:4">
      <c r="B61" s="71"/>
      <c r="C61" s="71"/>
      <c r="D61" s="174"/>
    </row>
    <row r="62" s="70" customFormat="1" customHeight="1" spans="2:4">
      <c r="B62" s="71"/>
      <c r="C62" s="71"/>
      <c r="D62" s="174"/>
    </row>
    <row r="63" s="70" customFormat="1" customHeight="1" spans="2:4">
      <c r="B63" s="71"/>
      <c r="C63" s="71"/>
      <c r="D63" s="174"/>
    </row>
    <row r="64" s="70" customFormat="1" customHeight="1" spans="2:4">
      <c r="B64" s="71"/>
      <c r="C64" s="71"/>
      <c r="D64" s="174"/>
    </row>
    <row r="65" s="70" customFormat="1" customHeight="1" spans="2:4">
      <c r="B65" s="71"/>
      <c r="C65" s="71"/>
      <c r="D65" s="174"/>
    </row>
    <row r="66" s="70" customFormat="1" customHeight="1" spans="2:4">
      <c r="B66" s="71"/>
      <c r="C66" s="71"/>
      <c r="D66" s="174"/>
    </row>
    <row r="67" s="70" customFormat="1" customHeight="1" spans="2:4">
      <c r="B67" s="71"/>
      <c r="C67" s="71"/>
      <c r="D67" s="174"/>
    </row>
    <row r="68" s="70" customFormat="1" customHeight="1" spans="2:4">
      <c r="B68" s="71"/>
      <c r="C68" s="71"/>
      <c r="D68" s="174"/>
    </row>
    <row r="69" s="70" customFormat="1" customHeight="1" spans="2:4">
      <c r="B69" s="71"/>
      <c r="C69" s="71"/>
      <c r="D69" s="174"/>
    </row>
    <row r="70" s="70" customFormat="1" customHeight="1" spans="2:4">
      <c r="B70" s="71"/>
      <c r="C70" s="71"/>
      <c r="D70" s="174"/>
    </row>
    <row r="71" s="70" customFormat="1" customHeight="1" spans="2:4">
      <c r="B71" s="71"/>
      <c r="C71" s="71"/>
      <c r="D71" s="174"/>
    </row>
    <row r="72" s="70" customFormat="1" customHeight="1" spans="2:4">
      <c r="B72" s="71"/>
      <c r="C72" s="71"/>
      <c r="D72" s="174"/>
    </row>
    <row r="73" s="70" customFormat="1" customHeight="1" spans="2:4">
      <c r="B73" s="71"/>
      <c r="C73" s="71"/>
      <c r="D73" s="174"/>
    </row>
    <row r="74" s="70" customFormat="1" customHeight="1" spans="2:4">
      <c r="B74" s="71"/>
      <c r="C74" s="71"/>
      <c r="D74" s="174"/>
    </row>
    <row r="75" s="70" customFormat="1" customHeight="1" spans="2:4">
      <c r="B75" s="71"/>
      <c r="C75" s="71"/>
      <c r="D75" s="174"/>
    </row>
    <row r="76" s="70" customFormat="1" customHeight="1" spans="2:4">
      <c r="B76" s="71"/>
      <c r="C76" s="71"/>
      <c r="D76" s="174"/>
    </row>
    <row r="77" s="70" customFormat="1" customHeight="1" spans="2:4">
      <c r="B77" s="71"/>
      <c r="C77" s="71"/>
      <c r="D77" s="174"/>
    </row>
    <row r="78" s="70" customFormat="1" customHeight="1" spans="2:4">
      <c r="B78" s="71"/>
      <c r="C78" s="71"/>
      <c r="D78" s="174"/>
    </row>
    <row r="79" s="70" customFormat="1" customHeight="1" spans="2:4">
      <c r="B79" s="71"/>
      <c r="C79" s="71"/>
      <c r="D79" s="174"/>
    </row>
    <row r="80" s="70" customFormat="1" customHeight="1" spans="2:4">
      <c r="B80" s="71"/>
      <c r="C80" s="71"/>
      <c r="D80" s="174"/>
    </row>
    <row r="81" s="70" customFormat="1" customHeight="1" spans="2:4">
      <c r="B81" s="71"/>
      <c r="C81" s="71"/>
      <c r="D81" s="174"/>
    </row>
    <row r="82" s="70" customFormat="1" customHeight="1" spans="2:4">
      <c r="B82" s="71"/>
      <c r="C82" s="71"/>
      <c r="D82" s="174"/>
    </row>
    <row r="83" s="70" customFormat="1" customHeight="1" spans="2:4">
      <c r="B83" s="71"/>
      <c r="C83" s="71"/>
      <c r="D83" s="174"/>
    </row>
    <row r="84" s="70" customFormat="1" customHeight="1" spans="2:4">
      <c r="B84" s="71"/>
      <c r="C84" s="71"/>
      <c r="D84" s="174"/>
    </row>
    <row r="85" s="70" customFormat="1" customHeight="1" spans="2:4">
      <c r="B85" s="71"/>
      <c r="C85" s="71"/>
      <c r="D85" s="174"/>
    </row>
    <row r="86" s="70" customFormat="1" customHeight="1" spans="2:4">
      <c r="B86" s="71"/>
      <c r="C86" s="71"/>
      <c r="D86" s="174"/>
    </row>
    <row r="87" s="70" customFormat="1" customHeight="1" spans="2:4">
      <c r="B87" s="71"/>
      <c r="C87" s="71"/>
      <c r="D87" s="174"/>
    </row>
    <row r="88" s="70" customFormat="1" customHeight="1" spans="2:4">
      <c r="B88" s="71"/>
      <c r="C88" s="71"/>
      <c r="D88" s="174"/>
    </row>
    <row r="89" s="70" customFormat="1" customHeight="1" spans="2:4">
      <c r="B89" s="71"/>
      <c r="C89" s="71"/>
      <c r="D89" s="174"/>
    </row>
    <row r="90" s="70" customFormat="1" customHeight="1" spans="2:4">
      <c r="B90" s="71"/>
      <c r="C90" s="71"/>
      <c r="D90" s="174"/>
    </row>
    <row r="91" s="70" customFormat="1" customHeight="1" spans="2:4">
      <c r="B91" s="71"/>
      <c r="C91" s="71"/>
      <c r="D91" s="174"/>
    </row>
    <row r="92" s="70" customFormat="1" customHeight="1" spans="2:4">
      <c r="B92" s="71"/>
      <c r="C92" s="71"/>
      <c r="D92" s="174"/>
    </row>
    <row r="93" s="70" customFormat="1" customHeight="1" spans="2:4">
      <c r="B93" s="71"/>
      <c r="C93" s="71"/>
      <c r="D93" s="174"/>
    </row>
    <row r="94" s="70" customFormat="1" customHeight="1" spans="2:4">
      <c r="B94" s="71"/>
      <c r="C94" s="71"/>
      <c r="D94" s="174"/>
    </row>
    <row r="95" s="70" customFormat="1" customHeight="1" spans="2:4">
      <c r="B95" s="71"/>
      <c r="C95" s="71"/>
      <c r="D95" s="174"/>
    </row>
    <row r="96" s="70" customFormat="1" customHeight="1" spans="2:4">
      <c r="B96" s="71"/>
      <c r="C96" s="71"/>
      <c r="D96" s="174"/>
    </row>
    <row r="97" s="70" customFormat="1" customHeight="1" spans="2:4">
      <c r="B97" s="71"/>
      <c r="C97" s="71"/>
      <c r="D97" s="174"/>
    </row>
    <row r="98" s="70" customFormat="1" customHeight="1" spans="2:4">
      <c r="B98" s="71"/>
      <c r="C98" s="71"/>
      <c r="D98" s="174"/>
    </row>
    <row r="99" s="70" customFormat="1" customHeight="1" spans="2:4">
      <c r="B99" s="71"/>
      <c r="C99" s="71"/>
      <c r="D99" s="174"/>
    </row>
    <row r="100" s="70" customFormat="1" customHeight="1" spans="2:4">
      <c r="B100" s="71"/>
      <c r="C100" s="71"/>
      <c r="D100" s="174"/>
    </row>
    <row r="101" s="70" customFormat="1" customHeight="1" spans="2:4">
      <c r="B101" s="71"/>
      <c r="C101" s="71"/>
      <c r="D101" s="174"/>
    </row>
    <row r="102" s="70" customFormat="1" customHeight="1" spans="2:4">
      <c r="B102" s="71"/>
      <c r="C102" s="71"/>
      <c r="D102" s="174"/>
    </row>
    <row r="103" s="70" customFormat="1" customHeight="1" spans="2:4">
      <c r="B103" s="71"/>
      <c r="C103" s="71"/>
      <c r="D103" s="174"/>
    </row>
    <row r="104" s="70" customFormat="1" customHeight="1" spans="2:4">
      <c r="B104" s="71"/>
      <c r="C104" s="71"/>
      <c r="D104" s="174"/>
    </row>
    <row r="105" s="70" customFormat="1" customHeight="1" spans="2:4">
      <c r="B105" s="71"/>
      <c r="C105" s="71"/>
      <c r="D105" s="174"/>
    </row>
    <row r="106" s="70" customFormat="1" customHeight="1" spans="2:4">
      <c r="B106" s="71"/>
      <c r="C106" s="71"/>
      <c r="D106" s="174"/>
    </row>
    <row r="107" s="70" customFormat="1" customHeight="1" spans="2:4">
      <c r="B107" s="71"/>
      <c r="C107" s="71"/>
      <c r="D107" s="174"/>
    </row>
    <row r="108" s="70" customFormat="1" customHeight="1" spans="2:4">
      <c r="B108" s="71"/>
      <c r="C108" s="71"/>
      <c r="D108" s="174"/>
    </row>
    <row r="109" s="70" customFormat="1" customHeight="1" spans="2:4">
      <c r="B109" s="71"/>
      <c r="C109" s="71"/>
      <c r="D109" s="174"/>
    </row>
    <row r="110" s="70" customFormat="1" customHeight="1" spans="2:4">
      <c r="B110" s="71"/>
      <c r="C110" s="71"/>
      <c r="D110" s="174"/>
    </row>
    <row r="111" s="70" customFormat="1" customHeight="1" spans="2:4">
      <c r="B111" s="71"/>
      <c r="C111" s="71"/>
      <c r="D111" s="174"/>
    </row>
    <row r="112" s="70" customFormat="1" customHeight="1" spans="2:4">
      <c r="B112" s="71"/>
      <c r="C112" s="71"/>
      <c r="D112" s="174"/>
    </row>
    <row r="113" s="70" customFormat="1" customHeight="1" spans="2:4">
      <c r="B113" s="71"/>
      <c r="C113" s="71"/>
      <c r="D113" s="174"/>
    </row>
    <row r="114" s="70" customFormat="1" customHeight="1" spans="2:4">
      <c r="B114" s="71"/>
      <c r="C114" s="71"/>
      <c r="D114" s="174"/>
    </row>
    <row r="115" s="70" customFormat="1" customHeight="1" spans="2:4">
      <c r="B115" s="71"/>
      <c r="C115" s="71"/>
      <c r="D115" s="174"/>
    </row>
    <row r="116" s="70" customFormat="1" customHeight="1" spans="2:4">
      <c r="B116" s="71"/>
      <c r="C116" s="71"/>
      <c r="D116" s="174"/>
    </row>
    <row r="117" s="70" customFormat="1" customHeight="1" spans="2:4">
      <c r="B117" s="71"/>
      <c r="C117" s="71"/>
      <c r="D117" s="174"/>
    </row>
    <row r="118" s="70" customFormat="1" customHeight="1" spans="2:4">
      <c r="B118" s="71"/>
      <c r="C118" s="71"/>
      <c r="D118" s="174"/>
    </row>
    <row r="119" s="70" customFormat="1" customHeight="1" spans="2:4">
      <c r="B119" s="71"/>
      <c r="C119" s="71"/>
      <c r="D119" s="174"/>
    </row>
    <row r="120" s="70" customFormat="1" customHeight="1" spans="2:4">
      <c r="B120" s="71"/>
      <c r="C120" s="71"/>
      <c r="D120" s="174"/>
    </row>
    <row r="121" s="70" customFormat="1" customHeight="1" spans="2:4">
      <c r="B121" s="71"/>
      <c r="C121" s="71"/>
      <c r="D121" s="174"/>
    </row>
    <row r="122" s="70" customFormat="1" customHeight="1" spans="2:4">
      <c r="B122" s="71"/>
      <c r="C122" s="71"/>
      <c r="D122" s="174"/>
    </row>
    <row r="123" s="70" customFormat="1" customHeight="1" spans="2:4">
      <c r="B123" s="71"/>
      <c r="C123" s="71"/>
      <c r="D123" s="174"/>
    </row>
    <row r="124" s="70" customFormat="1" customHeight="1" spans="2:4">
      <c r="B124" s="71"/>
      <c r="C124" s="71"/>
      <c r="D124" s="174"/>
    </row>
    <row r="125" s="70" customFormat="1" customHeight="1" spans="2:4">
      <c r="B125" s="71"/>
      <c r="C125" s="71"/>
      <c r="D125" s="174"/>
    </row>
    <row r="126" s="70" customFormat="1" customHeight="1" spans="2:4">
      <c r="B126" s="71"/>
      <c r="C126" s="71"/>
      <c r="D126" s="174"/>
    </row>
    <row r="127" s="70" customFormat="1" customHeight="1" spans="2:4">
      <c r="B127" s="71"/>
      <c r="C127" s="71"/>
      <c r="D127" s="174"/>
    </row>
    <row r="128" s="70" customFormat="1" customHeight="1" spans="2:4">
      <c r="B128" s="71"/>
      <c r="C128" s="71"/>
      <c r="D128" s="174"/>
    </row>
    <row r="129" s="70" customFormat="1" customHeight="1" spans="2:4">
      <c r="B129" s="71"/>
      <c r="C129" s="71"/>
      <c r="D129" s="174"/>
    </row>
    <row r="130" s="70" customFormat="1" customHeight="1" spans="2:4">
      <c r="B130" s="71"/>
      <c r="C130" s="71"/>
      <c r="D130" s="174"/>
    </row>
    <row r="131" s="70" customFormat="1" customHeight="1" spans="2:4">
      <c r="B131" s="71"/>
      <c r="C131" s="71"/>
      <c r="D131" s="174"/>
    </row>
    <row r="132" s="70" customFormat="1" customHeight="1" spans="2:4">
      <c r="B132" s="71"/>
      <c r="C132" s="71"/>
      <c r="D132" s="174"/>
    </row>
    <row r="133" s="70" customFormat="1" customHeight="1" spans="2:4">
      <c r="B133" s="71"/>
      <c r="C133" s="71"/>
      <c r="D133" s="174"/>
    </row>
    <row r="134" s="70" customFormat="1" customHeight="1" spans="2:4">
      <c r="B134" s="71"/>
      <c r="C134" s="71"/>
      <c r="D134" s="174"/>
    </row>
    <row r="135" s="70" customFormat="1" customHeight="1" spans="2:4">
      <c r="B135" s="71"/>
      <c r="C135" s="71"/>
      <c r="D135" s="174"/>
    </row>
    <row r="136" s="70" customFormat="1" customHeight="1" spans="2:4">
      <c r="B136" s="71"/>
      <c r="C136" s="71"/>
      <c r="D136" s="174"/>
    </row>
    <row r="137" s="70" customFormat="1" customHeight="1" spans="2:4">
      <c r="B137" s="71"/>
      <c r="C137" s="71"/>
      <c r="D137" s="174"/>
    </row>
    <row r="138" s="70" customFormat="1" customHeight="1" spans="2:4">
      <c r="B138" s="71"/>
      <c r="C138" s="71"/>
      <c r="D138" s="174"/>
    </row>
    <row r="139" s="70" customFormat="1" customHeight="1" spans="2:4">
      <c r="B139" s="71"/>
      <c r="C139" s="71"/>
      <c r="D139" s="174"/>
    </row>
    <row r="140" s="70" customFormat="1" customHeight="1" spans="2:4">
      <c r="B140" s="71"/>
      <c r="C140" s="71"/>
      <c r="D140" s="174"/>
    </row>
    <row r="141" s="70" customFormat="1" customHeight="1" spans="2:4">
      <c r="B141" s="71"/>
      <c r="C141" s="71"/>
      <c r="D141" s="174"/>
    </row>
    <row r="142" s="70" customFormat="1" customHeight="1" spans="2:4">
      <c r="B142" s="71"/>
      <c r="C142" s="71"/>
      <c r="D142" s="174"/>
    </row>
    <row r="143" s="70" customFormat="1" customHeight="1" spans="2:4">
      <c r="B143" s="71"/>
      <c r="C143" s="71"/>
      <c r="D143" s="174"/>
    </row>
    <row r="144" s="70" customFormat="1" customHeight="1" spans="2:4">
      <c r="B144" s="71"/>
      <c r="C144" s="71"/>
      <c r="D144" s="174"/>
    </row>
    <row r="145" s="70" customFormat="1" customHeight="1" spans="2:4">
      <c r="B145" s="71"/>
      <c r="C145" s="71"/>
      <c r="D145" s="174"/>
    </row>
    <row r="146" s="70" customFormat="1" customHeight="1" spans="2:4">
      <c r="B146" s="71"/>
      <c r="C146" s="71"/>
      <c r="D146" s="174"/>
    </row>
    <row r="147" s="70" customFormat="1" customHeight="1" spans="2:4">
      <c r="B147" s="71"/>
      <c r="C147" s="71"/>
      <c r="D147" s="174"/>
    </row>
    <row r="148" s="70" customFormat="1" customHeight="1" spans="2:4">
      <c r="B148" s="71"/>
      <c r="C148" s="71"/>
      <c r="D148" s="174"/>
    </row>
    <row r="149" s="70" customFormat="1" customHeight="1" spans="2:4">
      <c r="B149" s="71"/>
      <c r="C149" s="71"/>
      <c r="D149" s="174"/>
    </row>
    <row r="150" s="70" customFormat="1" customHeight="1" spans="2:4">
      <c r="B150" s="71"/>
      <c r="C150" s="71"/>
      <c r="D150" s="174"/>
    </row>
    <row r="151" s="70" customFormat="1" customHeight="1" spans="2:4">
      <c r="B151" s="71"/>
      <c r="C151" s="71"/>
      <c r="D151" s="174"/>
    </row>
    <row r="152" s="70" customFormat="1" customHeight="1" spans="2:4">
      <c r="B152" s="71"/>
      <c r="C152" s="71"/>
      <c r="D152" s="174"/>
    </row>
    <row r="153" s="70" customFormat="1" customHeight="1" spans="2:4">
      <c r="B153" s="71"/>
      <c r="C153" s="71"/>
      <c r="D153" s="174"/>
    </row>
    <row r="154" s="70" customFormat="1" customHeight="1" spans="2:4">
      <c r="B154" s="71"/>
      <c r="C154" s="71"/>
      <c r="D154" s="174"/>
    </row>
    <row r="155" s="70" customFormat="1" customHeight="1" spans="2:4">
      <c r="B155" s="71"/>
      <c r="C155" s="71"/>
      <c r="D155" s="174"/>
    </row>
    <row r="156" s="70" customFormat="1" customHeight="1" spans="2:4">
      <c r="B156" s="71"/>
      <c r="C156" s="71"/>
      <c r="D156" s="174"/>
    </row>
    <row r="157" s="70" customFormat="1" customHeight="1" spans="2:4">
      <c r="B157" s="71"/>
      <c r="C157" s="71"/>
      <c r="D157" s="174"/>
    </row>
    <row r="158" s="70" customFormat="1" customHeight="1" spans="2:4">
      <c r="B158" s="71"/>
      <c r="C158" s="71"/>
      <c r="D158" s="174"/>
    </row>
    <row r="159" s="70" customFormat="1" customHeight="1" spans="2:4">
      <c r="B159" s="71"/>
      <c r="C159" s="71"/>
      <c r="D159" s="174"/>
    </row>
    <row r="160" s="70" customFormat="1" customHeight="1" spans="2:4">
      <c r="B160" s="71"/>
      <c r="C160" s="71"/>
      <c r="D160" s="174"/>
    </row>
    <row r="161" s="70" customFormat="1" customHeight="1" spans="2:4">
      <c r="B161" s="71"/>
      <c r="C161" s="71"/>
      <c r="D161" s="174"/>
    </row>
    <row r="162" s="70" customFormat="1" customHeight="1" spans="2:4">
      <c r="B162" s="71"/>
      <c r="C162" s="71"/>
      <c r="D162" s="174"/>
    </row>
    <row r="163" s="70" customFormat="1" customHeight="1" spans="2:4">
      <c r="B163" s="71"/>
      <c r="C163" s="71"/>
      <c r="D163" s="174"/>
    </row>
    <row r="164" s="70" customFormat="1" customHeight="1" spans="2:4">
      <c r="B164" s="71"/>
      <c r="C164" s="71"/>
      <c r="D164" s="174"/>
    </row>
    <row r="165" s="70" customFormat="1" customHeight="1" spans="2:4">
      <c r="B165" s="71"/>
      <c r="C165" s="71"/>
      <c r="D165" s="174"/>
    </row>
    <row r="166" s="70" customFormat="1" customHeight="1" spans="2:4">
      <c r="B166" s="71"/>
      <c r="C166" s="71"/>
      <c r="D166" s="174"/>
    </row>
    <row r="167" s="70" customFormat="1" customHeight="1" spans="2:4">
      <c r="B167" s="71"/>
      <c r="C167" s="71"/>
      <c r="D167" s="174"/>
    </row>
    <row r="168" s="70" customFormat="1" customHeight="1" spans="2:4">
      <c r="B168" s="71"/>
      <c r="C168" s="71"/>
      <c r="D168" s="174"/>
    </row>
    <row r="169" s="70" customFormat="1" customHeight="1" spans="2:4">
      <c r="B169" s="71"/>
      <c r="C169" s="71"/>
      <c r="D169" s="174"/>
    </row>
    <row r="170" s="70" customFormat="1" customHeight="1" spans="2:4">
      <c r="B170" s="71"/>
      <c r="C170" s="71"/>
      <c r="D170" s="174"/>
    </row>
    <row r="171" s="70" customFormat="1" customHeight="1" spans="2:4">
      <c r="B171" s="71"/>
      <c r="C171" s="71"/>
      <c r="D171" s="174"/>
    </row>
    <row r="172" s="70" customFormat="1" customHeight="1" spans="2:4">
      <c r="B172" s="71"/>
      <c r="C172" s="71"/>
      <c r="D172" s="174"/>
    </row>
    <row r="173" s="70" customFormat="1" customHeight="1" spans="2:4">
      <c r="B173" s="71"/>
      <c r="C173" s="71"/>
      <c r="D173" s="174"/>
    </row>
    <row r="174" s="70" customFormat="1" customHeight="1" spans="2:4">
      <c r="B174" s="71"/>
      <c r="C174" s="71"/>
      <c r="D174" s="174"/>
    </row>
    <row r="175" s="70" customFormat="1" customHeight="1" spans="2:4">
      <c r="B175" s="71"/>
      <c r="C175" s="71"/>
      <c r="D175" s="174"/>
    </row>
    <row r="176" s="70" customFormat="1" customHeight="1" spans="2:4">
      <c r="B176" s="71"/>
      <c r="C176" s="71"/>
      <c r="D176" s="174"/>
    </row>
    <row r="177" s="70" customFormat="1" customHeight="1" spans="2:4">
      <c r="B177" s="71"/>
      <c r="C177" s="71"/>
      <c r="D177" s="174"/>
    </row>
    <row r="178" s="70" customFormat="1" customHeight="1" spans="2:4">
      <c r="B178" s="71"/>
      <c r="C178" s="71"/>
      <c r="D178" s="174"/>
    </row>
    <row r="179" s="70" customFormat="1" customHeight="1" spans="2:4">
      <c r="B179" s="71"/>
      <c r="C179" s="71"/>
      <c r="D179" s="174"/>
    </row>
    <row r="180" s="70" customFormat="1" customHeight="1" spans="2:4">
      <c r="B180" s="71"/>
      <c r="C180" s="71"/>
      <c r="D180" s="174"/>
    </row>
    <row r="181" s="70" customFormat="1" customHeight="1" spans="2:4">
      <c r="B181" s="71"/>
      <c r="C181" s="71"/>
      <c r="D181" s="174"/>
    </row>
    <row r="182" s="70" customFormat="1" customHeight="1" spans="2:4">
      <c r="B182" s="71"/>
      <c r="C182" s="71"/>
      <c r="D182" s="174"/>
    </row>
    <row r="183" s="70" customFormat="1" customHeight="1" spans="2:4">
      <c r="B183" s="71"/>
      <c r="C183" s="71"/>
      <c r="D183" s="174"/>
    </row>
    <row r="184" s="70" customFormat="1" customHeight="1" spans="2:4">
      <c r="B184" s="71"/>
      <c r="C184" s="71"/>
      <c r="D184" s="174"/>
    </row>
    <row r="185" s="70" customFormat="1" customHeight="1" spans="2:4">
      <c r="B185" s="71"/>
      <c r="C185" s="71"/>
      <c r="D185" s="174"/>
    </row>
    <row r="186" s="70" customFormat="1" customHeight="1" spans="2:4">
      <c r="B186" s="71"/>
      <c r="C186" s="71"/>
      <c r="D186" s="174"/>
    </row>
    <row r="187" s="70" customFormat="1" customHeight="1" spans="2:4">
      <c r="B187" s="71"/>
      <c r="C187" s="71"/>
      <c r="D187" s="174"/>
    </row>
    <row r="188" s="70" customFormat="1" customHeight="1" spans="2:4">
      <c r="B188" s="71"/>
      <c r="C188" s="71"/>
      <c r="D188" s="174"/>
    </row>
    <row r="189" s="70" customFormat="1" customHeight="1" spans="2:4">
      <c r="B189" s="71"/>
      <c r="C189" s="71"/>
      <c r="D189" s="174"/>
    </row>
    <row r="190" s="70" customFormat="1" customHeight="1" spans="2:4">
      <c r="B190" s="71"/>
      <c r="C190" s="71"/>
      <c r="D190" s="174"/>
    </row>
    <row r="191" s="70" customFormat="1" customHeight="1" spans="2:4">
      <c r="B191" s="71"/>
      <c r="C191" s="71"/>
      <c r="D191" s="174"/>
    </row>
    <row r="192" s="70" customFormat="1" customHeight="1" spans="2:4">
      <c r="B192" s="71"/>
      <c r="C192" s="71"/>
      <c r="D192" s="174"/>
    </row>
    <row r="193" s="70" customFormat="1" customHeight="1" spans="2:4">
      <c r="B193" s="71"/>
      <c r="C193" s="71"/>
      <c r="D193" s="174"/>
    </row>
    <row r="194" s="70" customFormat="1" customHeight="1" spans="2:4">
      <c r="B194" s="71"/>
      <c r="C194" s="71"/>
      <c r="D194" s="174"/>
    </row>
    <row r="195" s="70" customFormat="1" customHeight="1" spans="2:4">
      <c r="B195" s="71"/>
      <c r="C195" s="71"/>
      <c r="D195" s="174"/>
    </row>
    <row r="196" s="70" customFormat="1" customHeight="1" spans="2:4">
      <c r="B196" s="71"/>
      <c r="C196" s="71"/>
      <c r="D196" s="174"/>
    </row>
    <row r="197" s="70" customFormat="1" customHeight="1" spans="2:4">
      <c r="B197" s="71"/>
      <c r="C197" s="71"/>
      <c r="D197" s="174"/>
    </row>
    <row r="198" s="70" customFormat="1" customHeight="1" spans="2:4">
      <c r="B198" s="71"/>
      <c r="C198" s="71"/>
      <c r="D198" s="174"/>
    </row>
    <row r="199" s="70" customFormat="1" customHeight="1" spans="2:4">
      <c r="B199" s="71"/>
      <c r="C199" s="71"/>
      <c r="D199" s="174"/>
    </row>
    <row r="200" s="70" customFormat="1" customHeight="1" spans="2:4">
      <c r="B200" s="71"/>
      <c r="C200" s="71"/>
      <c r="D200" s="174"/>
    </row>
    <row r="201" s="70" customFormat="1" customHeight="1" spans="2:4">
      <c r="B201" s="71"/>
      <c r="C201" s="71"/>
      <c r="D201" s="174"/>
    </row>
    <row r="202" s="70" customFormat="1" customHeight="1" spans="2:4">
      <c r="B202" s="71"/>
      <c r="C202" s="71"/>
      <c r="D202" s="174"/>
    </row>
    <row r="203" s="70" customFormat="1" customHeight="1" spans="2:4">
      <c r="B203" s="71"/>
      <c r="C203" s="71"/>
      <c r="D203" s="174"/>
    </row>
    <row r="204" s="70" customFormat="1" customHeight="1" spans="2:4">
      <c r="B204" s="71"/>
      <c r="C204" s="71"/>
      <c r="D204" s="174"/>
    </row>
    <row r="205" s="70" customFormat="1" customHeight="1" spans="2:4">
      <c r="B205" s="71"/>
      <c r="C205" s="71"/>
      <c r="D205" s="174"/>
    </row>
    <row r="206" s="70" customFormat="1" customHeight="1" spans="2:4">
      <c r="B206" s="71"/>
      <c r="C206" s="71"/>
      <c r="D206" s="174"/>
    </row>
    <row r="207" s="70" customFormat="1" customHeight="1" spans="2:4">
      <c r="B207" s="71"/>
      <c r="C207" s="71"/>
      <c r="D207" s="174"/>
    </row>
    <row r="208" s="70" customFormat="1" customHeight="1" spans="2:4">
      <c r="B208" s="71"/>
      <c r="C208" s="71"/>
      <c r="D208" s="174"/>
    </row>
    <row r="209" s="70" customFormat="1" customHeight="1" spans="2:4">
      <c r="B209" s="71"/>
      <c r="C209" s="71"/>
      <c r="D209" s="174"/>
    </row>
    <row r="210" s="70" customFormat="1" customHeight="1" spans="2:4">
      <c r="B210" s="71"/>
      <c r="C210" s="71"/>
      <c r="D210" s="174"/>
    </row>
    <row r="211" s="70" customFormat="1" customHeight="1" spans="2:4">
      <c r="B211" s="71"/>
      <c r="C211" s="71"/>
      <c r="D211" s="174"/>
    </row>
    <row r="212" s="70" customFormat="1" customHeight="1" spans="2:4">
      <c r="B212" s="71"/>
      <c r="C212" s="71"/>
      <c r="D212" s="174"/>
    </row>
    <row r="213" s="70" customFormat="1" customHeight="1" spans="2:4">
      <c r="B213" s="71"/>
      <c r="C213" s="71"/>
      <c r="D213" s="174"/>
    </row>
    <row r="214" s="70" customFormat="1" customHeight="1" spans="2:4">
      <c r="B214" s="71"/>
      <c r="C214" s="71"/>
      <c r="D214" s="174"/>
    </row>
    <row r="215" s="70" customFormat="1" customHeight="1" spans="2:4">
      <c r="B215" s="71"/>
      <c r="C215" s="71"/>
      <c r="D215" s="174"/>
    </row>
    <row r="216" s="70" customFormat="1" customHeight="1" spans="2:4">
      <c r="B216" s="71"/>
      <c r="C216" s="71"/>
      <c r="D216" s="174"/>
    </row>
    <row r="217" s="70" customFormat="1" customHeight="1" spans="2:4">
      <c r="B217" s="71"/>
      <c r="C217" s="71"/>
      <c r="D217" s="174"/>
    </row>
    <row r="218" s="70" customFormat="1" customHeight="1" spans="2:4">
      <c r="B218" s="71"/>
      <c r="C218" s="71"/>
      <c r="D218" s="174"/>
    </row>
    <row r="219" s="70" customFormat="1" customHeight="1" spans="2:4">
      <c r="B219" s="71"/>
      <c r="C219" s="71"/>
      <c r="D219" s="174"/>
    </row>
    <row r="220" s="70" customFormat="1" customHeight="1" spans="2:4">
      <c r="B220" s="71"/>
      <c r="C220" s="71"/>
      <c r="D220" s="174"/>
    </row>
    <row r="221" s="70" customFormat="1" customHeight="1" spans="2:4">
      <c r="B221" s="71"/>
      <c r="C221" s="71"/>
      <c r="D221" s="174"/>
    </row>
    <row r="222" s="70" customFormat="1" customHeight="1" spans="2:4">
      <c r="B222" s="71"/>
      <c r="C222" s="71"/>
      <c r="D222" s="174"/>
    </row>
    <row r="223" s="70" customFormat="1" customHeight="1" spans="2:4">
      <c r="B223" s="71"/>
      <c r="C223" s="71"/>
      <c r="D223" s="174"/>
    </row>
    <row r="224" s="70" customFormat="1" customHeight="1" spans="2:4">
      <c r="B224" s="71"/>
      <c r="C224" s="71"/>
      <c r="D224" s="174"/>
    </row>
    <row r="225" s="70" customFormat="1" customHeight="1" spans="2:4">
      <c r="B225" s="71"/>
      <c r="C225" s="71"/>
      <c r="D225" s="174"/>
    </row>
    <row r="226" s="70" customFormat="1" customHeight="1" spans="2:4">
      <c r="B226" s="71"/>
      <c r="C226" s="71"/>
      <c r="D226" s="174"/>
    </row>
    <row r="227" s="70" customFormat="1" customHeight="1" spans="2:4">
      <c r="B227" s="71"/>
      <c r="C227" s="71"/>
      <c r="D227" s="174"/>
    </row>
    <row r="228" s="70" customFormat="1" customHeight="1" spans="2:4">
      <c r="B228" s="71"/>
      <c r="C228" s="71"/>
      <c r="D228" s="174"/>
    </row>
    <row r="229" s="70" customFormat="1" customHeight="1" spans="2:4">
      <c r="B229" s="71"/>
      <c r="C229" s="71"/>
      <c r="D229" s="174"/>
    </row>
    <row r="230" s="70" customFormat="1" customHeight="1" spans="2:4">
      <c r="B230" s="71"/>
      <c r="C230" s="71"/>
      <c r="D230" s="174"/>
    </row>
    <row r="231" s="70" customFormat="1" customHeight="1" spans="2:4">
      <c r="B231" s="71"/>
      <c r="C231" s="71"/>
      <c r="D231" s="174"/>
    </row>
    <row r="232" s="70" customFormat="1" customHeight="1" spans="2:4">
      <c r="B232" s="71"/>
      <c r="C232" s="71"/>
      <c r="D232" s="174"/>
    </row>
    <row r="233" s="70" customFormat="1" customHeight="1" spans="2:4">
      <c r="B233" s="71"/>
      <c r="C233" s="71"/>
      <c r="D233" s="174"/>
    </row>
    <row r="234" s="70" customFormat="1" customHeight="1" spans="2:4">
      <c r="B234" s="71"/>
      <c r="C234" s="71"/>
      <c r="D234" s="174"/>
    </row>
    <row r="235" s="70" customFormat="1" customHeight="1" spans="2:4">
      <c r="B235" s="71"/>
      <c r="C235" s="71"/>
      <c r="D235" s="174"/>
    </row>
    <row r="236" s="70" customFormat="1" customHeight="1" spans="2:4">
      <c r="B236" s="71"/>
      <c r="C236" s="71"/>
      <c r="D236" s="174"/>
    </row>
    <row r="237" s="70" customFormat="1" customHeight="1" spans="2:4">
      <c r="B237" s="71"/>
      <c r="C237" s="71"/>
      <c r="D237" s="174"/>
    </row>
    <row r="238" s="70" customFormat="1" customHeight="1" spans="2:4">
      <c r="B238" s="71"/>
      <c r="C238" s="71"/>
      <c r="D238" s="174"/>
    </row>
    <row r="239" s="70" customFormat="1" customHeight="1" spans="2:4">
      <c r="B239" s="71"/>
      <c r="C239" s="71"/>
      <c r="D239" s="174"/>
    </row>
    <row r="240" s="70" customFormat="1" customHeight="1" spans="2:4">
      <c r="B240" s="71"/>
      <c r="C240" s="71"/>
      <c r="D240" s="174"/>
    </row>
    <row r="241" s="70" customFormat="1" customHeight="1" spans="2:4">
      <c r="B241" s="71"/>
      <c r="C241" s="71"/>
      <c r="D241" s="174"/>
    </row>
    <row r="242" s="70" customFormat="1" customHeight="1" spans="2:4">
      <c r="B242" s="71"/>
      <c r="C242" s="71"/>
      <c r="D242" s="174"/>
    </row>
    <row r="243" s="70" customFormat="1" customHeight="1" spans="2:4">
      <c r="B243" s="71"/>
      <c r="C243" s="71"/>
      <c r="D243" s="174"/>
    </row>
    <row r="244" s="70" customFormat="1" customHeight="1" spans="2:4">
      <c r="B244" s="71"/>
      <c r="C244" s="71"/>
      <c r="D244" s="174"/>
    </row>
    <row r="245" s="70" customFormat="1" customHeight="1" spans="2:4">
      <c r="B245" s="71"/>
      <c r="C245" s="71"/>
      <c r="D245" s="174"/>
    </row>
    <row r="246" s="70" customFormat="1" customHeight="1" spans="2:4">
      <c r="B246" s="71"/>
      <c r="C246" s="71"/>
      <c r="D246" s="174"/>
    </row>
    <row r="247" s="70" customFormat="1" customHeight="1" spans="2:4">
      <c r="B247" s="71"/>
      <c r="C247" s="71"/>
      <c r="D247" s="174"/>
    </row>
    <row r="248" s="70" customFormat="1" customHeight="1" spans="2:4">
      <c r="B248" s="71"/>
      <c r="C248" s="71"/>
      <c r="D248" s="174"/>
    </row>
    <row r="249" s="70" customFormat="1" customHeight="1" spans="2:4">
      <c r="B249" s="71"/>
      <c r="C249" s="71"/>
      <c r="D249" s="174"/>
    </row>
    <row r="250" s="70" customFormat="1" customHeight="1" spans="2:4">
      <c r="B250" s="71"/>
      <c r="C250" s="71"/>
      <c r="D250" s="174"/>
    </row>
    <row r="251" s="70" customFormat="1" customHeight="1" spans="2:4">
      <c r="B251" s="71"/>
      <c r="C251" s="71"/>
      <c r="D251" s="174"/>
    </row>
    <row r="252" s="70" customFormat="1" customHeight="1" spans="2:4">
      <c r="B252" s="71"/>
      <c r="C252" s="71"/>
      <c r="D252" s="174"/>
    </row>
    <row r="253" s="70" customFormat="1" customHeight="1" spans="2:4">
      <c r="B253" s="71"/>
      <c r="C253" s="71"/>
      <c r="D253" s="174"/>
    </row>
    <row r="254" s="70" customFormat="1" customHeight="1" spans="2:4">
      <c r="B254" s="71"/>
      <c r="C254" s="71"/>
      <c r="D254" s="174"/>
    </row>
    <row r="255" s="70" customFormat="1" customHeight="1" spans="2:4">
      <c r="B255" s="71"/>
      <c r="C255" s="71"/>
      <c r="D255" s="174"/>
    </row>
    <row r="256" s="70" customFormat="1" customHeight="1" spans="2:4">
      <c r="B256" s="71"/>
      <c r="C256" s="71"/>
      <c r="D256" s="174"/>
    </row>
    <row r="257" s="70" customFormat="1" customHeight="1" spans="2:4">
      <c r="B257" s="71"/>
      <c r="C257" s="71"/>
      <c r="D257" s="174"/>
    </row>
    <row r="258" s="70" customFormat="1" customHeight="1" spans="2:4">
      <c r="B258" s="71"/>
      <c r="C258" s="71"/>
      <c r="D258" s="174"/>
    </row>
    <row r="259" s="70" customFormat="1" customHeight="1" spans="2:4">
      <c r="B259" s="71"/>
      <c r="C259" s="71"/>
      <c r="D259" s="174"/>
    </row>
    <row r="260" s="70" customFormat="1" customHeight="1" spans="2:4">
      <c r="B260" s="71"/>
      <c r="C260" s="71"/>
      <c r="D260" s="174"/>
    </row>
    <row r="261" s="70" customFormat="1" customHeight="1" spans="2:4">
      <c r="B261" s="71"/>
      <c r="C261" s="71"/>
      <c r="D261" s="174"/>
    </row>
    <row r="262" s="70" customFormat="1" customHeight="1" spans="2:4">
      <c r="B262" s="71"/>
      <c r="C262" s="71"/>
      <c r="D262" s="174"/>
    </row>
    <row r="263" s="70" customFormat="1" customHeight="1" spans="2:4">
      <c r="B263" s="71"/>
      <c r="C263" s="71"/>
      <c r="D263" s="174"/>
    </row>
    <row r="264" s="70" customFormat="1" customHeight="1" spans="2:4">
      <c r="B264" s="71"/>
      <c r="C264" s="71"/>
      <c r="D264" s="174"/>
    </row>
    <row r="265" s="70" customFormat="1" customHeight="1" spans="2:4">
      <c r="B265" s="71"/>
      <c r="C265" s="71"/>
      <c r="D265" s="174"/>
    </row>
    <row r="266" s="70" customFormat="1" customHeight="1" spans="2:4">
      <c r="B266" s="71"/>
      <c r="C266" s="71"/>
      <c r="D266" s="174"/>
    </row>
    <row r="267" s="70" customFormat="1" customHeight="1" spans="2:4">
      <c r="B267" s="71"/>
      <c r="C267" s="71"/>
      <c r="D267" s="174"/>
    </row>
    <row r="268" s="70" customFormat="1" customHeight="1" spans="2:4">
      <c r="B268" s="71"/>
      <c r="C268" s="71"/>
      <c r="D268" s="174"/>
    </row>
    <row r="269" s="70" customFormat="1" customHeight="1" spans="2:4">
      <c r="B269" s="71"/>
      <c r="C269" s="71"/>
      <c r="D269" s="174"/>
    </row>
    <row r="270" s="70" customFormat="1" customHeight="1" spans="2:4">
      <c r="B270" s="71"/>
      <c r="C270" s="71"/>
      <c r="D270" s="174"/>
    </row>
    <row r="271" s="70" customFormat="1" customHeight="1" spans="2:4">
      <c r="B271" s="71"/>
      <c r="C271" s="71"/>
      <c r="D271" s="174"/>
    </row>
    <row r="272" s="70" customFormat="1" customHeight="1" spans="2:4">
      <c r="B272" s="71"/>
      <c r="C272" s="71"/>
      <c r="D272" s="174"/>
    </row>
    <row r="273" s="70" customFormat="1" customHeight="1" spans="2:4">
      <c r="B273" s="71"/>
      <c r="C273" s="71"/>
      <c r="D273" s="174"/>
    </row>
    <row r="274" s="70" customFormat="1" customHeight="1" spans="2:4">
      <c r="B274" s="71"/>
      <c r="C274" s="71"/>
      <c r="D274" s="174"/>
    </row>
    <row r="275" s="70" customFormat="1" customHeight="1" spans="2:4">
      <c r="B275" s="71"/>
      <c r="C275" s="71"/>
      <c r="D275" s="174"/>
    </row>
    <row r="276" s="70" customFormat="1" customHeight="1" spans="2:4">
      <c r="B276" s="71"/>
      <c r="C276" s="71"/>
      <c r="D276" s="174"/>
    </row>
    <row r="277" s="70" customFormat="1" customHeight="1" spans="2:4">
      <c r="B277" s="71"/>
      <c r="C277" s="71"/>
      <c r="D277" s="174"/>
    </row>
    <row r="278" s="70" customFormat="1" customHeight="1" spans="2:4">
      <c r="B278" s="71"/>
      <c r="C278" s="71"/>
      <c r="D278" s="174"/>
    </row>
    <row r="279" s="70" customFormat="1" customHeight="1" spans="2:4">
      <c r="B279" s="71"/>
      <c r="C279" s="71"/>
      <c r="D279" s="174"/>
    </row>
    <row r="280" s="70" customFormat="1" customHeight="1" spans="2:4">
      <c r="B280" s="71"/>
      <c r="C280" s="71"/>
      <c r="D280" s="174"/>
    </row>
    <row r="281" s="70" customFormat="1" customHeight="1" spans="2:4">
      <c r="B281" s="71"/>
      <c r="C281" s="71"/>
      <c r="D281" s="174"/>
    </row>
    <row r="282" s="70" customFormat="1" customHeight="1" spans="2:4">
      <c r="B282" s="71"/>
      <c r="C282" s="71"/>
      <c r="D282" s="174"/>
    </row>
    <row r="283" s="70" customFormat="1" customHeight="1" spans="2:4">
      <c r="B283" s="71"/>
      <c r="C283" s="71"/>
      <c r="D283" s="174"/>
    </row>
    <row r="284" s="70" customFormat="1" customHeight="1" spans="2:4">
      <c r="B284" s="71"/>
      <c r="C284" s="71"/>
      <c r="D284" s="174"/>
    </row>
    <row r="285" s="70" customFormat="1" customHeight="1" spans="2:4">
      <c r="B285" s="71"/>
      <c r="C285" s="71"/>
      <c r="D285" s="174"/>
    </row>
    <row r="286" s="70" customFormat="1" customHeight="1" spans="2:4">
      <c r="B286" s="71"/>
      <c r="C286" s="71"/>
      <c r="D286" s="174"/>
    </row>
    <row r="287" s="70" customFormat="1" customHeight="1" spans="2:4">
      <c r="B287" s="71"/>
      <c r="C287" s="71"/>
      <c r="D287" s="174"/>
    </row>
    <row r="288" s="70" customFormat="1" customHeight="1" spans="2:4">
      <c r="B288" s="71"/>
      <c r="C288" s="71"/>
      <c r="D288" s="174"/>
    </row>
    <row r="289" s="70" customFormat="1" customHeight="1" spans="2:4">
      <c r="B289" s="71"/>
      <c r="C289" s="71"/>
      <c r="D289" s="174"/>
    </row>
    <row r="290" s="70" customFormat="1" customHeight="1" spans="2:4">
      <c r="B290" s="71"/>
      <c r="C290" s="71"/>
      <c r="D290" s="174"/>
    </row>
    <row r="291" s="70" customFormat="1" customHeight="1" spans="2:4">
      <c r="B291" s="71"/>
      <c r="C291" s="71"/>
      <c r="D291" s="174"/>
    </row>
    <row r="292" s="70" customFormat="1" customHeight="1" spans="2:4">
      <c r="B292" s="71"/>
      <c r="C292" s="71"/>
      <c r="D292" s="174"/>
    </row>
    <row r="293" s="70" customFormat="1" customHeight="1" spans="2:4">
      <c r="B293" s="71"/>
      <c r="C293" s="71"/>
      <c r="D293" s="174"/>
    </row>
    <row r="294" s="70" customFormat="1" customHeight="1" spans="2:4">
      <c r="B294" s="71"/>
      <c r="C294" s="71"/>
      <c r="D294" s="174"/>
    </row>
    <row r="295" s="70" customFormat="1" customHeight="1" spans="2:4">
      <c r="B295" s="71"/>
      <c r="C295" s="71"/>
      <c r="D295" s="174"/>
    </row>
    <row r="296" s="70" customFormat="1" customHeight="1" spans="2:4">
      <c r="B296" s="71"/>
      <c r="C296" s="71"/>
      <c r="D296" s="174"/>
    </row>
    <row r="297" s="70" customFormat="1" customHeight="1" spans="2:4">
      <c r="B297" s="71"/>
      <c r="C297" s="71"/>
      <c r="D297" s="174"/>
    </row>
    <row r="298" s="70" customFormat="1" customHeight="1" spans="2:4">
      <c r="B298" s="71"/>
      <c r="C298" s="71"/>
      <c r="D298" s="174"/>
    </row>
    <row r="299" s="70" customFormat="1" customHeight="1" spans="2:4">
      <c r="B299" s="71"/>
      <c r="C299" s="71"/>
      <c r="D299" s="174"/>
    </row>
    <row r="300" s="70" customFormat="1" customHeight="1" spans="2:4">
      <c r="B300" s="71"/>
      <c r="C300" s="71"/>
      <c r="D300" s="174"/>
    </row>
    <row r="301" s="70" customFormat="1" customHeight="1" spans="2:4">
      <c r="B301" s="71"/>
      <c r="C301" s="71"/>
      <c r="D301" s="174"/>
    </row>
    <row r="302" s="70" customFormat="1" customHeight="1" spans="2:4">
      <c r="B302" s="71"/>
      <c r="C302" s="71"/>
      <c r="D302" s="174"/>
    </row>
    <row r="303" s="70" customFormat="1" customHeight="1" spans="2:4">
      <c r="B303" s="71"/>
      <c r="C303" s="71"/>
      <c r="D303" s="174"/>
    </row>
    <row r="304" s="70" customFormat="1" customHeight="1" spans="2:4">
      <c r="B304" s="71"/>
      <c r="C304" s="71"/>
      <c r="D304" s="174"/>
    </row>
    <row r="305" s="70" customFormat="1" customHeight="1" spans="2:4">
      <c r="B305" s="71"/>
      <c r="C305" s="71"/>
      <c r="D305" s="174"/>
    </row>
    <row r="306" s="70" customFormat="1" customHeight="1" spans="2:4">
      <c r="B306" s="71"/>
      <c r="C306" s="71"/>
      <c r="D306" s="174"/>
    </row>
    <row r="307" s="70" customFormat="1" customHeight="1" spans="2:4">
      <c r="B307" s="71"/>
      <c r="C307" s="71"/>
      <c r="D307" s="174"/>
    </row>
    <row r="308" s="70" customFormat="1" customHeight="1" spans="2:4">
      <c r="B308" s="71"/>
      <c r="C308" s="71"/>
      <c r="D308" s="174"/>
    </row>
    <row r="309" s="70" customFormat="1" customHeight="1" spans="2:4">
      <c r="B309" s="71"/>
      <c r="C309" s="71"/>
      <c r="D309" s="174"/>
    </row>
    <row r="310" s="70" customFormat="1" customHeight="1" spans="2:4">
      <c r="B310" s="71"/>
      <c r="C310" s="71"/>
      <c r="D310" s="174"/>
    </row>
    <row r="311" s="70" customFormat="1" customHeight="1" spans="2:4">
      <c r="B311" s="71"/>
      <c r="C311" s="71"/>
      <c r="D311" s="174"/>
    </row>
    <row r="312" s="70" customFormat="1" customHeight="1" spans="2:4">
      <c r="B312" s="71"/>
      <c r="C312" s="71"/>
      <c r="D312" s="174"/>
    </row>
    <row r="313" s="70" customFormat="1" customHeight="1" spans="2:4">
      <c r="B313" s="71"/>
      <c r="C313" s="71"/>
      <c r="D313" s="174"/>
    </row>
    <row r="314" s="70" customFormat="1" customHeight="1" spans="2:4">
      <c r="B314" s="71"/>
      <c r="C314" s="71"/>
      <c r="D314" s="174"/>
    </row>
    <row r="315" s="70" customFormat="1" customHeight="1" spans="2:4">
      <c r="B315" s="71"/>
      <c r="C315" s="71"/>
      <c r="D315" s="174"/>
    </row>
    <row r="316" s="70" customFormat="1" customHeight="1" spans="2:4">
      <c r="B316" s="71"/>
      <c r="C316" s="71"/>
      <c r="D316" s="174"/>
    </row>
    <row r="317" s="70" customFormat="1" customHeight="1" spans="2:4">
      <c r="B317" s="71"/>
      <c r="C317" s="71"/>
      <c r="D317" s="174"/>
    </row>
    <row r="318" s="70" customFormat="1" customHeight="1" spans="2:4">
      <c r="B318" s="71"/>
      <c r="C318" s="71"/>
      <c r="D318" s="174"/>
    </row>
    <row r="319" s="70" customFormat="1" customHeight="1" spans="2:4">
      <c r="B319" s="71"/>
      <c r="C319" s="71"/>
      <c r="D319" s="174"/>
    </row>
    <row r="320" s="70" customFormat="1" customHeight="1" spans="2:4">
      <c r="B320" s="71"/>
      <c r="C320" s="71"/>
      <c r="D320" s="174"/>
    </row>
    <row r="321" s="70" customFormat="1" customHeight="1" spans="2:4">
      <c r="B321" s="71"/>
      <c r="C321" s="71"/>
      <c r="D321" s="174"/>
    </row>
    <row r="322" s="70" customFormat="1" customHeight="1" spans="2:4">
      <c r="B322" s="71"/>
      <c r="C322" s="71"/>
      <c r="D322" s="174"/>
    </row>
    <row r="323" s="70" customFormat="1" customHeight="1" spans="2:4">
      <c r="B323" s="71"/>
      <c r="C323" s="71"/>
      <c r="D323" s="174"/>
    </row>
    <row r="324" s="70" customFormat="1" customHeight="1" spans="2:4">
      <c r="B324" s="71"/>
      <c r="C324" s="71"/>
      <c r="D324" s="174"/>
    </row>
    <row r="325" s="70" customFormat="1" customHeight="1" spans="2:4">
      <c r="B325" s="71"/>
      <c r="C325" s="71"/>
      <c r="D325" s="174"/>
    </row>
    <row r="326" s="70" customFormat="1" customHeight="1" spans="2:4">
      <c r="B326" s="71"/>
      <c r="C326" s="71"/>
      <c r="D326" s="174"/>
    </row>
    <row r="327" s="70" customFormat="1" customHeight="1" spans="2:4">
      <c r="B327" s="71"/>
      <c r="C327" s="71"/>
      <c r="D327" s="174"/>
    </row>
    <row r="328" s="70" customFormat="1" customHeight="1" spans="2:4">
      <c r="B328" s="71"/>
      <c r="C328" s="71"/>
      <c r="D328" s="174"/>
    </row>
    <row r="329" s="70" customFormat="1" customHeight="1" spans="2:4">
      <c r="B329" s="71"/>
      <c r="C329" s="71"/>
      <c r="D329" s="174"/>
    </row>
    <row r="330" s="70" customFormat="1" customHeight="1" spans="2:4">
      <c r="B330" s="71"/>
      <c r="C330" s="71"/>
      <c r="D330" s="174"/>
    </row>
    <row r="331" s="70" customFormat="1" customHeight="1" spans="2:4">
      <c r="B331" s="71"/>
      <c r="C331" s="71"/>
      <c r="D331" s="174"/>
    </row>
    <row r="332" s="70" customFormat="1" customHeight="1" spans="2:4">
      <c r="B332" s="71"/>
      <c r="C332" s="71"/>
      <c r="D332" s="174"/>
    </row>
    <row r="333" s="70" customFormat="1" customHeight="1" spans="2:4">
      <c r="B333" s="71"/>
      <c r="C333" s="71"/>
      <c r="D333" s="174"/>
    </row>
    <row r="334" s="70" customFormat="1" customHeight="1" spans="2:4">
      <c r="B334" s="71"/>
      <c r="C334" s="71"/>
      <c r="D334" s="174"/>
    </row>
    <row r="335" s="70" customFormat="1" customHeight="1" spans="2:4">
      <c r="B335" s="71"/>
      <c r="C335" s="71"/>
      <c r="D335" s="174"/>
    </row>
    <row r="336" s="70" customFormat="1" customHeight="1" spans="2:4">
      <c r="B336" s="71"/>
      <c r="C336" s="71"/>
      <c r="D336" s="174"/>
    </row>
    <row r="337" s="70" customFormat="1" customHeight="1" spans="2:4">
      <c r="B337" s="71"/>
      <c r="C337" s="71"/>
      <c r="D337" s="174"/>
    </row>
    <row r="338" s="70" customFormat="1" customHeight="1" spans="2:4">
      <c r="B338" s="71"/>
      <c r="C338" s="71"/>
      <c r="D338" s="174"/>
    </row>
    <row r="339" s="70" customFormat="1" customHeight="1" spans="2:4">
      <c r="B339" s="71"/>
      <c r="C339" s="71"/>
      <c r="D339" s="174"/>
    </row>
    <row r="340" s="70" customFormat="1" customHeight="1" spans="2:4">
      <c r="B340" s="71"/>
      <c r="C340" s="71"/>
      <c r="D340" s="174"/>
    </row>
    <row r="341" s="70" customFormat="1" customHeight="1" spans="2:4">
      <c r="B341" s="71"/>
      <c r="C341" s="71"/>
      <c r="D341" s="174"/>
    </row>
    <row r="342" s="70" customFormat="1" customHeight="1" spans="2:4">
      <c r="B342" s="71"/>
      <c r="C342" s="71"/>
      <c r="D342" s="174"/>
    </row>
    <row r="343" s="70" customFormat="1" customHeight="1" spans="2:4">
      <c r="B343" s="71"/>
      <c r="C343" s="71"/>
      <c r="D343" s="174"/>
    </row>
    <row r="344" s="70" customFormat="1" customHeight="1" spans="2:4">
      <c r="B344" s="71"/>
      <c r="C344" s="71"/>
      <c r="D344" s="174"/>
    </row>
    <row r="345" s="70" customFormat="1" customHeight="1" spans="2:4">
      <c r="B345" s="71"/>
      <c r="C345" s="71"/>
      <c r="D345" s="174"/>
    </row>
    <row r="346" s="70" customFormat="1" customHeight="1" spans="2:4">
      <c r="B346" s="71"/>
      <c r="C346" s="71"/>
      <c r="D346" s="174"/>
    </row>
    <row r="347" s="70" customFormat="1" customHeight="1" spans="2:4">
      <c r="B347" s="71"/>
      <c r="C347" s="71"/>
      <c r="D347" s="174"/>
    </row>
    <row r="348" s="70" customFormat="1" customHeight="1" spans="2:4">
      <c r="B348" s="71"/>
      <c r="C348" s="71"/>
      <c r="D348" s="174"/>
    </row>
    <row r="349" s="70" customFormat="1" customHeight="1" spans="2:4">
      <c r="B349" s="71"/>
      <c r="C349" s="71"/>
      <c r="D349" s="174"/>
    </row>
    <row r="350" s="70" customFormat="1" customHeight="1" spans="2:4">
      <c r="B350" s="71"/>
      <c r="C350" s="71"/>
      <c r="D350" s="174"/>
    </row>
    <row r="351" s="70" customFormat="1" customHeight="1" spans="2:4">
      <c r="B351" s="71"/>
      <c r="C351" s="71"/>
      <c r="D351" s="174"/>
    </row>
    <row r="352" s="70" customFormat="1" customHeight="1" spans="2:4">
      <c r="B352" s="71"/>
      <c r="C352" s="71"/>
      <c r="D352" s="174"/>
    </row>
    <row r="353" s="70" customFormat="1" customHeight="1" spans="2:4">
      <c r="B353" s="71"/>
      <c r="C353" s="71"/>
      <c r="D353" s="174"/>
    </row>
    <row r="354" s="70" customFormat="1" customHeight="1" spans="2:4">
      <c r="B354" s="71"/>
      <c r="C354" s="71"/>
      <c r="D354" s="174"/>
    </row>
    <row r="355" s="70" customFormat="1" customHeight="1" spans="2:4">
      <c r="B355" s="71"/>
      <c r="C355" s="71"/>
      <c r="D355" s="174"/>
    </row>
    <row r="356" s="70" customFormat="1" customHeight="1" spans="2:4">
      <c r="B356" s="71"/>
      <c r="C356" s="71"/>
      <c r="D356" s="174"/>
    </row>
    <row r="357" s="70" customFormat="1" customHeight="1" spans="2:4">
      <c r="B357" s="71"/>
      <c r="C357" s="71"/>
      <c r="D357" s="174"/>
    </row>
    <row r="358" s="70" customFormat="1" customHeight="1" spans="2:4">
      <c r="B358" s="71"/>
      <c r="C358" s="71"/>
      <c r="D358" s="174"/>
    </row>
    <row r="359" s="70" customFormat="1" customHeight="1" spans="2:4">
      <c r="B359" s="71"/>
      <c r="C359" s="71"/>
      <c r="D359" s="174"/>
    </row>
    <row r="360" s="70" customFormat="1" customHeight="1" spans="2:4">
      <c r="B360" s="71"/>
      <c r="C360" s="71"/>
      <c r="D360" s="174"/>
    </row>
    <row r="361" s="70" customFormat="1" customHeight="1" spans="2:4">
      <c r="B361" s="71"/>
      <c r="C361" s="71"/>
      <c r="D361" s="174"/>
    </row>
    <row r="362" s="70" customFormat="1" customHeight="1" spans="2:4">
      <c r="B362" s="71"/>
      <c r="C362" s="71"/>
      <c r="D362" s="174"/>
    </row>
    <row r="363" s="70" customFormat="1" customHeight="1" spans="2:4">
      <c r="B363" s="71"/>
      <c r="C363" s="71"/>
      <c r="D363" s="174"/>
    </row>
    <row r="364" s="70" customFormat="1" customHeight="1" spans="2:4">
      <c r="B364" s="71"/>
      <c r="C364" s="71"/>
      <c r="D364" s="174"/>
    </row>
    <row r="365" s="70" customFormat="1" customHeight="1" spans="2:4">
      <c r="B365" s="71"/>
      <c r="C365" s="71"/>
      <c r="D365" s="174"/>
    </row>
    <row r="366" s="70" customFormat="1" customHeight="1" spans="2:4">
      <c r="B366" s="71"/>
      <c r="C366" s="71"/>
      <c r="D366" s="174"/>
    </row>
    <row r="367" s="70" customFormat="1" customHeight="1" spans="2:4">
      <c r="B367" s="71"/>
      <c r="C367" s="71"/>
      <c r="D367" s="174"/>
    </row>
    <row r="368" s="70" customFormat="1" customHeight="1" spans="2:4">
      <c r="B368" s="71"/>
      <c r="C368" s="71"/>
      <c r="D368" s="174"/>
    </row>
    <row r="369" s="70" customFormat="1" customHeight="1" spans="2:4">
      <c r="B369" s="71"/>
      <c r="C369" s="71"/>
      <c r="D369" s="174"/>
    </row>
    <row r="370" s="70" customFormat="1" customHeight="1" spans="2:4">
      <c r="B370" s="71"/>
      <c r="C370" s="71"/>
      <c r="D370" s="174"/>
    </row>
    <row r="371" s="70" customFormat="1" customHeight="1" spans="2:4">
      <c r="B371" s="71"/>
      <c r="C371" s="71"/>
      <c r="D371" s="174"/>
    </row>
    <row r="372" s="70" customFormat="1" customHeight="1" spans="2:4">
      <c r="B372" s="71"/>
      <c r="C372" s="71"/>
      <c r="D372" s="174"/>
    </row>
    <row r="373" s="70" customFormat="1" customHeight="1" spans="2:4">
      <c r="B373" s="71"/>
      <c r="C373" s="71"/>
      <c r="D373" s="174"/>
    </row>
    <row r="374" s="70" customFormat="1" customHeight="1" spans="2:4">
      <c r="B374" s="71"/>
      <c r="C374" s="71"/>
      <c r="D374" s="174"/>
    </row>
    <row r="375" s="70" customFormat="1" customHeight="1" spans="2:4">
      <c r="B375" s="71"/>
      <c r="C375" s="71"/>
      <c r="D375" s="174"/>
    </row>
    <row r="376" s="70" customFormat="1" customHeight="1" spans="2:4">
      <c r="B376" s="71"/>
      <c r="C376" s="71"/>
      <c r="D376" s="174"/>
    </row>
    <row r="377" s="70" customFormat="1" customHeight="1" spans="2:4">
      <c r="B377" s="71"/>
      <c r="C377" s="71"/>
      <c r="D377" s="174"/>
    </row>
    <row r="378" s="70" customFormat="1" customHeight="1" spans="2:4">
      <c r="B378" s="71"/>
      <c r="C378" s="71"/>
      <c r="D378" s="174"/>
    </row>
    <row r="379" s="70" customFormat="1" customHeight="1" spans="2:4">
      <c r="B379" s="71"/>
      <c r="C379" s="71"/>
      <c r="D379" s="174"/>
    </row>
    <row r="380" s="70" customFormat="1" customHeight="1" spans="2:4">
      <c r="B380" s="71"/>
      <c r="C380" s="71"/>
      <c r="D380" s="174"/>
    </row>
    <row r="381" s="70" customFormat="1" customHeight="1" spans="2:4">
      <c r="B381" s="71"/>
      <c r="C381" s="71"/>
      <c r="D381" s="174"/>
    </row>
    <row r="382" s="70" customFormat="1" customHeight="1" spans="2:4">
      <c r="B382" s="71"/>
      <c r="C382" s="71"/>
      <c r="D382" s="174"/>
    </row>
    <row r="383" s="70" customFormat="1" customHeight="1" spans="2:4">
      <c r="B383" s="71"/>
      <c r="C383" s="71"/>
      <c r="D383" s="174"/>
    </row>
    <row r="384" s="70" customFormat="1" customHeight="1" spans="2:4">
      <c r="B384" s="71"/>
      <c r="C384" s="71"/>
      <c r="D384" s="174"/>
    </row>
    <row r="385" s="70" customFormat="1" customHeight="1" spans="2:4">
      <c r="B385" s="71"/>
      <c r="C385" s="71"/>
      <c r="D385" s="174"/>
    </row>
    <row r="386" s="70" customFormat="1" customHeight="1" spans="2:4">
      <c r="B386" s="71"/>
      <c r="C386" s="71"/>
      <c r="D386" s="174"/>
    </row>
    <row r="387" s="70" customFormat="1" customHeight="1" spans="2:4">
      <c r="B387" s="71"/>
      <c r="C387" s="71"/>
      <c r="D387" s="174"/>
    </row>
    <row r="388" s="70" customFormat="1" customHeight="1" spans="2:4">
      <c r="B388" s="71"/>
      <c r="C388" s="71"/>
      <c r="D388" s="174"/>
    </row>
    <row r="389" s="70" customFormat="1" customHeight="1" spans="2:4">
      <c r="B389" s="71"/>
      <c r="C389" s="71"/>
      <c r="D389" s="174"/>
    </row>
    <row r="390" s="70" customFormat="1" customHeight="1" spans="2:4">
      <c r="B390" s="71"/>
      <c r="C390" s="71"/>
      <c r="D390" s="174"/>
    </row>
    <row r="391" s="70" customFormat="1" customHeight="1" spans="2:4">
      <c r="B391" s="71"/>
      <c r="C391" s="71"/>
      <c r="D391" s="174"/>
    </row>
    <row r="392" s="70" customFormat="1" customHeight="1" spans="2:4">
      <c r="B392" s="71"/>
      <c r="C392" s="71"/>
      <c r="D392" s="174"/>
    </row>
    <row r="393" s="70" customFormat="1" customHeight="1" spans="2:4">
      <c r="B393" s="71"/>
      <c r="C393" s="71"/>
      <c r="D393" s="174"/>
    </row>
    <row r="394" s="70" customFormat="1" customHeight="1" spans="2:4">
      <c r="B394" s="71"/>
      <c r="C394" s="71"/>
      <c r="D394" s="174"/>
    </row>
    <row r="395" s="70" customFormat="1" customHeight="1" spans="2:4">
      <c r="B395" s="71"/>
      <c r="C395" s="71"/>
      <c r="D395" s="174"/>
    </row>
    <row r="396" s="70" customFormat="1" customHeight="1" spans="2:4">
      <c r="B396" s="71"/>
      <c r="C396" s="71"/>
      <c r="D396" s="174"/>
    </row>
    <row r="397" s="70" customFormat="1" customHeight="1" spans="2:4">
      <c r="B397" s="71"/>
      <c r="C397" s="71"/>
      <c r="D397" s="174"/>
    </row>
    <row r="398" s="70" customFormat="1" customHeight="1" spans="2:4">
      <c r="B398" s="71"/>
      <c r="C398" s="71"/>
      <c r="D398" s="174"/>
    </row>
    <row r="399" s="70" customFormat="1" customHeight="1" spans="2:4">
      <c r="B399" s="71"/>
      <c r="C399" s="71"/>
      <c r="D399" s="174"/>
    </row>
    <row r="400" s="70" customFormat="1" customHeight="1" spans="2:4">
      <c r="B400" s="71"/>
      <c r="C400" s="71"/>
      <c r="D400" s="174"/>
    </row>
    <row r="401" s="70" customFormat="1" customHeight="1" spans="2:4">
      <c r="B401" s="71"/>
      <c r="C401" s="71"/>
      <c r="D401" s="174"/>
    </row>
    <row r="402" s="70" customFormat="1" customHeight="1" spans="2:4">
      <c r="B402" s="71"/>
      <c r="C402" s="71"/>
      <c r="D402" s="174"/>
    </row>
    <row r="403" s="70" customFormat="1" customHeight="1" spans="2:4">
      <c r="B403" s="71"/>
      <c r="C403" s="71"/>
      <c r="D403" s="174"/>
    </row>
    <row r="404" s="70" customFormat="1" customHeight="1" spans="2:4">
      <c r="B404" s="71"/>
      <c r="C404" s="71"/>
      <c r="D404" s="174"/>
    </row>
    <row r="405" s="70" customFormat="1" customHeight="1" spans="2:4">
      <c r="B405" s="71"/>
      <c r="C405" s="71"/>
      <c r="D405" s="174"/>
    </row>
    <row r="406" s="70" customFormat="1" customHeight="1" spans="2:4">
      <c r="B406" s="71"/>
      <c r="C406" s="71"/>
      <c r="D406" s="174"/>
    </row>
    <row r="407" s="70" customFormat="1" customHeight="1" spans="2:4">
      <c r="B407" s="71"/>
      <c r="C407" s="71"/>
      <c r="D407" s="174"/>
    </row>
    <row r="408" s="70" customFormat="1" customHeight="1" spans="2:4">
      <c r="B408" s="71"/>
      <c r="C408" s="71"/>
      <c r="D408" s="174"/>
    </row>
    <row r="409" s="70" customFormat="1" customHeight="1" spans="2:4">
      <c r="B409" s="71"/>
      <c r="C409" s="71"/>
      <c r="D409" s="174"/>
    </row>
    <row r="410" s="70" customFormat="1" customHeight="1" spans="2:4">
      <c r="B410" s="71"/>
      <c r="C410" s="71"/>
      <c r="D410" s="174"/>
    </row>
    <row r="411" s="70" customFormat="1" customHeight="1" spans="2:4">
      <c r="B411" s="71"/>
      <c r="C411" s="71"/>
      <c r="D411" s="174"/>
    </row>
    <row r="412" s="70" customFormat="1" customHeight="1" spans="2:4">
      <c r="B412" s="71"/>
      <c r="C412" s="71"/>
      <c r="D412" s="174"/>
    </row>
    <row r="413" s="70" customFormat="1" customHeight="1" spans="2:4">
      <c r="B413" s="71"/>
      <c r="C413" s="71"/>
      <c r="D413" s="174"/>
    </row>
    <row r="414" s="70" customFormat="1" customHeight="1" spans="2:4">
      <c r="B414" s="71"/>
      <c r="C414" s="71"/>
      <c r="D414" s="174"/>
    </row>
    <row r="415" s="70" customFormat="1" customHeight="1" spans="2:4">
      <c r="B415" s="71"/>
      <c r="C415" s="71"/>
      <c r="D415" s="174"/>
    </row>
    <row r="416" s="70" customFormat="1" customHeight="1" spans="2:4">
      <c r="B416" s="71"/>
      <c r="C416" s="71"/>
      <c r="D416" s="174"/>
    </row>
    <row r="417" s="70" customFormat="1" customHeight="1" spans="2:4">
      <c r="B417" s="71"/>
      <c r="C417" s="71"/>
      <c r="D417" s="174"/>
    </row>
    <row r="418" s="70" customFormat="1" customHeight="1" spans="2:4">
      <c r="B418" s="71"/>
      <c r="C418" s="71"/>
      <c r="D418" s="174"/>
    </row>
    <row r="419" s="70" customFormat="1" customHeight="1" spans="2:4">
      <c r="B419" s="71"/>
      <c r="C419" s="71"/>
      <c r="D419" s="174"/>
    </row>
    <row r="420" s="70" customFormat="1" customHeight="1" spans="2:4">
      <c r="B420" s="71"/>
      <c r="C420" s="71"/>
      <c r="D420" s="174"/>
    </row>
    <row r="421" s="70" customFormat="1" customHeight="1" spans="2:4">
      <c r="B421" s="71"/>
      <c r="C421" s="71"/>
      <c r="D421" s="174"/>
    </row>
    <row r="422" s="70" customFormat="1" customHeight="1" spans="2:4">
      <c r="B422" s="71"/>
      <c r="C422" s="71"/>
      <c r="D422" s="174"/>
    </row>
    <row r="423" s="70" customFormat="1" customHeight="1" spans="2:4">
      <c r="B423" s="71"/>
      <c r="C423" s="71"/>
      <c r="D423" s="174"/>
    </row>
    <row r="424" s="70" customFormat="1" customHeight="1" spans="2:4">
      <c r="B424" s="71"/>
      <c r="C424" s="71"/>
      <c r="D424" s="174"/>
    </row>
    <row r="425" s="70" customFormat="1" customHeight="1" spans="2:4">
      <c r="B425" s="71"/>
      <c r="C425" s="71"/>
      <c r="D425" s="174"/>
    </row>
    <row r="426" s="70" customFormat="1" customHeight="1" spans="2:4">
      <c r="B426" s="71"/>
      <c r="C426" s="71"/>
      <c r="D426" s="174"/>
    </row>
    <row r="427" s="70" customFormat="1" customHeight="1" spans="2:4">
      <c r="B427" s="71"/>
      <c r="C427" s="71"/>
      <c r="D427" s="174"/>
    </row>
    <row r="428" s="70" customFormat="1" customHeight="1" spans="2:4">
      <c r="B428" s="71"/>
      <c r="C428" s="71"/>
      <c r="D428" s="174"/>
    </row>
    <row r="429" s="70" customFormat="1" customHeight="1" spans="2:4">
      <c r="B429" s="71"/>
      <c r="C429" s="71"/>
      <c r="D429" s="174"/>
    </row>
    <row r="430" s="70" customFormat="1" customHeight="1" spans="2:4">
      <c r="B430" s="71"/>
      <c r="C430" s="71"/>
      <c r="D430" s="174"/>
    </row>
    <row r="431" s="70" customFormat="1" customHeight="1" spans="2:4">
      <c r="B431" s="71"/>
      <c r="C431" s="71"/>
      <c r="D431" s="174"/>
    </row>
    <row r="432" s="70" customFormat="1" customHeight="1" spans="2:4">
      <c r="B432" s="71"/>
      <c r="C432" s="71"/>
      <c r="D432" s="174"/>
    </row>
    <row r="433" s="70" customFormat="1" customHeight="1" spans="2:4">
      <c r="B433" s="71"/>
      <c r="C433" s="71"/>
      <c r="D433" s="174"/>
    </row>
    <row r="434" s="70" customFormat="1" customHeight="1" spans="2:4">
      <c r="B434" s="71"/>
      <c r="C434" s="71"/>
      <c r="D434" s="174"/>
    </row>
    <row r="435" s="70" customFormat="1" customHeight="1" spans="2:4">
      <c r="B435" s="71"/>
      <c r="C435" s="71"/>
      <c r="D435" s="174"/>
    </row>
    <row r="436" s="70" customFormat="1" customHeight="1" spans="2:4">
      <c r="B436" s="71"/>
      <c r="C436" s="71"/>
      <c r="D436" s="174"/>
    </row>
    <row r="437" s="70" customFormat="1" customHeight="1" spans="2:4">
      <c r="B437" s="71"/>
      <c r="C437" s="71"/>
      <c r="D437" s="174"/>
    </row>
    <row r="438" s="70" customFormat="1" customHeight="1" spans="2:4">
      <c r="B438" s="71"/>
      <c r="C438" s="71"/>
      <c r="D438" s="174"/>
    </row>
    <row r="439" s="70" customFormat="1" customHeight="1" spans="2:4">
      <c r="B439" s="71"/>
      <c r="C439" s="71"/>
      <c r="D439" s="174"/>
    </row>
    <row r="440" s="70" customFormat="1" customHeight="1" spans="2:4">
      <c r="B440" s="71"/>
      <c r="C440" s="71"/>
      <c r="D440" s="174"/>
    </row>
    <row r="441" s="70" customFormat="1" customHeight="1" spans="2:4">
      <c r="B441" s="71"/>
      <c r="C441" s="71"/>
      <c r="D441" s="174"/>
    </row>
    <row r="442" s="70" customFormat="1" customHeight="1" spans="2:4">
      <c r="B442" s="71"/>
      <c r="C442" s="71"/>
      <c r="D442" s="174"/>
    </row>
    <row r="443" s="70" customFormat="1" customHeight="1" spans="2:4">
      <c r="B443" s="71"/>
      <c r="C443" s="71"/>
      <c r="D443" s="174"/>
    </row>
    <row r="444" s="70" customFormat="1" customHeight="1" spans="2:4">
      <c r="B444" s="71"/>
      <c r="C444" s="71"/>
      <c r="D444" s="174"/>
    </row>
    <row r="445" s="70" customFormat="1" customHeight="1" spans="2:4">
      <c r="B445" s="71"/>
      <c r="C445" s="71"/>
      <c r="D445" s="174"/>
    </row>
    <row r="446" s="70" customFormat="1" customHeight="1" spans="2:4">
      <c r="B446" s="71"/>
      <c r="C446" s="71"/>
      <c r="D446" s="174"/>
    </row>
    <row r="447" s="70" customFormat="1" customHeight="1" spans="2:4">
      <c r="B447" s="71"/>
      <c r="C447" s="71"/>
      <c r="D447" s="174"/>
    </row>
    <row r="448" s="70" customFormat="1" customHeight="1" spans="2:4">
      <c r="B448" s="71"/>
      <c r="C448" s="71"/>
      <c r="D448" s="174"/>
    </row>
    <row r="449" s="70" customFormat="1" customHeight="1" spans="2:4">
      <c r="B449" s="71"/>
      <c r="C449" s="71"/>
      <c r="D449" s="174"/>
    </row>
    <row r="450" s="70" customFormat="1" customHeight="1" spans="2:4">
      <c r="B450" s="71"/>
      <c r="C450" s="71"/>
      <c r="D450" s="174"/>
    </row>
    <row r="451" s="70" customFormat="1" customHeight="1" spans="2:4">
      <c r="B451" s="71"/>
      <c r="C451" s="71"/>
      <c r="D451" s="174"/>
    </row>
    <row r="452" s="70" customFormat="1" customHeight="1" spans="2:4">
      <c r="B452" s="71"/>
      <c r="C452" s="71"/>
      <c r="D452" s="174"/>
    </row>
    <row r="453" s="70" customFormat="1" customHeight="1" spans="2:4">
      <c r="B453" s="71"/>
      <c r="C453" s="71"/>
      <c r="D453" s="174"/>
    </row>
    <row r="454" s="70" customFormat="1" customHeight="1" spans="2:4">
      <c r="B454" s="71"/>
      <c r="C454" s="71"/>
      <c r="D454" s="174"/>
    </row>
    <row r="455" s="70" customFormat="1" customHeight="1" spans="2:4">
      <c r="B455" s="71"/>
      <c r="C455" s="71"/>
      <c r="D455" s="174"/>
    </row>
    <row r="456" s="70" customFormat="1" customHeight="1" spans="2:4">
      <c r="B456" s="71"/>
      <c r="C456" s="71"/>
      <c r="D456" s="174"/>
    </row>
    <row r="457" s="70" customFormat="1" customHeight="1" spans="2:4">
      <c r="B457" s="71"/>
      <c r="C457" s="71"/>
      <c r="D457" s="174"/>
    </row>
    <row r="458" s="70" customFormat="1" customHeight="1" spans="2:4">
      <c r="B458" s="71"/>
      <c r="C458" s="71"/>
      <c r="D458" s="174"/>
    </row>
    <row r="459" s="70" customFormat="1" customHeight="1" spans="2:4">
      <c r="B459" s="71"/>
      <c r="C459" s="71"/>
      <c r="D459" s="174"/>
    </row>
    <row r="460" s="70" customFormat="1" customHeight="1" spans="2:4">
      <c r="B460" s="71"/>
      <c r="C460" s="71"/>
      <c r="D460" s="174"/>
    </row>
    <row r="461" s="70" customFormat="1" customHeight="1" spans="2:4">
      <c r="B461" s="71"/>
      <c r="C461" s="71"/>
      <c r="D461" s="174"/>
    </row>
    <row r="462" s="70" customFormat="1" customHeight="1" spans="2:4">
      <c r="B462" s="71"/>
      <c r="C462" s="71"/>
      <c r="D462" s="174"/>
    </row>
    <row r="463" s="70" customFormat="1" customHeight="1" spans="2:4">
      <c r="B463" s="71"/>
      <c r="C463" s="71"/>
      <c r="D463" s="174"/>
    </row>
    <row r="464" s="70" customFormat="1" customHeight="1" spans="2:4">
      <c r="B464" s="71"/>
      <c r="C464" s="71"/>
      <c r="D464" s="174"/>
    </row>
    <row r="465" s="70" customFormat="1" customHeight="1" spans="2:4">
      <c r="B465" s="71"/>
      <c r="C465" s="71"/>
      <c r="D465" s="174"/>
    </row>
    <row r="466" s="70" customFormat="1" customHeight="1" spans="2:4">
      <c r="B466" s="71"/>
      <c r="C466" s="71"/>
      <c r="D466" s="174"/>
    </row>
    <row r="467" s="70" customFormat="1" customHeight="1" spans="2:4">
      <c r="B467" s="71"/>
      <c r="C467" s="71"/>
      <c r="D467" s="174"/>
    </row>
    <row r="468" s="70" customFormat="1" customHeight="1" spans="2:4">
      <c r="B468" s="71"/>
      <c r="C468" s="71"/>
      <c r="D468" s="174"/>
    </row>
    <row r="469" s="70" customFormat="1" customHeight="1" spans="2:4">
      <c r="B469" s="71"/>
      <c r="C469" s="71"/>
      <c r="D469" s="174"/>
    </row>
    <row r="470" s="70" customFormat="1" customHeight="1" spans="2:4">
      <c r="B470" s="71"/>
      <c r="C470" s="71"/>
      <c r="D470" s="174"/>
    </row>
    <row r="471" s="70" customFormat="1" customHeight="1" spans="2:4">
      <c r="B471" s="71"/>
      <c r="C471" s="71"/>
      <c r="D471" s="174"/>
    </row>
    <row r="472" s="70" customFormat="1" customHeight="1" spans="2:4">
      <c r="B472" s="71"/>
      <c r="C472" s="71"/>
      <c r="D472" s="174"/>
    </row>
    <row r="473" s="70" customFormat="1" customHeight="1" spans="2:4">
      <c r="B473" s="71"/>
      <c r="C473" s="71"/>
      <c r="D473" s="174"/>
    </row>
    <row r="474" s="70" customFormat="1" customHeight="1" spans="2:4">
      <c r="B474" s="71"/>
      <c r="C474" s="71"/>
      <c r="D474" s="174"/>
    </row>
    <row r="475" s="70" customFormat="1" customHeight="1" spans="2:4">
      <c r="B475" s="71"/>
      <c r="C475" s="71"/>
      <c r="D475" s="174"/>
    </row>
    <row r="476" s="70" customFormat="1" customHeight="1" spans="2:4">
      <c r="B476" s="71"/>
      <c r="C476" s="71"/>
      <c r="D476" s="174"/>
    </row>
    <row r="477" s="70" customFormat="1" customHeight="1" spans="2:4">
      <c r="B477" s="71"/>
      <c r="C477" s="71"/>
      <c r="D477" s="174"/>
    </row>
    <row r="478" s="70" customFormat="1" customHeight="1" spans="2:4">
      <c r="B478" s="71"/>
      <c r="C478" s="71"/>
      <c r="D478" s="174"/>
    </row>
    <row r="479" s="70" customFormat="1" customHeight="1" spans="2:4">
      <c r="B479" s="71"/>
      <c r="C479" s="71"/>
      <c r="D479" s="174"/>
    </row>
    <row r="480" s="70" customFormat="1" customHeight="1" spans="2:4">
      <c r="B480" s="71"/>
      <c r="C480" s="71"/>
      <c r="D480" s="174"/>
    </row>
    <row r="481" s="70" customFormat="1" customHeight="1" spans="2:4">
      <c r="B481" s="71"/>
      <c r="C481" s="71"/>
      <c r="D481" s="174"/>
    </row>
    <row r="482" s="70" customFormat="1" customHeight="1" spans="2:4">
      <c r="B482" s="71"/>
      <c r="C482" s="71"/>
      <c r="D482" s="174"/>
    </row>
    <row r="483" s="70" customFormat="1" customHeight="1" spans="2:4">
      <c r="B483" s="71"/>
      <c r="C483" s="71"/>
      <c r="D483" s="174"/>
    </row>
    <row r="484" s="70" customFormat="1" customHeight="1" spans="2:4">
      <c r="B484" s="71"/>
      <c r="C484" s="71"/>
      <c r="D484" s="174"/>
    </row>
    <row r="485" s="70" customFormat="1" customHeight="1" spans="2:4">
      <c r="B485" s="71"/>
      <c r="C485" s="71"/>
      <c r="D485" s="174"/>
    </row>
    <row r="486" s="70" customFormat="1" customHeight="1" spans="2:4">
      <c r="B486" s="71"/>
      <c r="C486" s="71"/>
      <c r="D486" s="174"/>
    </row>
    <row r="487" s="70" customFormat="1" customHeight="1" spans="2:4">
      <c r="B487" s="71"/>
      <c r="C487" s="71"/>
      <c r="D487" s="174"/>
    </row>
    <row r="488" s="70" customFormat="1" customHeight="1" spans="2:4">
      <c r="B488" s="71"/>
      <c r="C488" s="71"/>
      <c r="D488" s="174"/>
    </row>
    <row r="489" s="70" customFormat="1" customHeight="1" spans="2:4">
      <c r="B489" s="71"/>
      <c r="C489" s="71"/>
      <c r="D489" s="174"/>
    </row>
    <row r="490" s="70" customFormat="1" customHeight="1" spans="2:4">
      <c r="B490" s="71"/>
      <c r="C490" s="71"/>
      <c r="D490" s="174"/>
    </row>
    <row r="491" s="70" customFormat="1" customHeight="1" spans="2:4">
      <c r="B491" s="71"/>
      <c r="C491" s="71"/>
      <c r="D491" s="174"/>
    </row>
    <row r="492" s="70" customFormat="1" customHeight="1" spans="2:4">
      <c r="B492" s="71"/>
      <c r="C492" s="71"/>
      <c r="D492" s="174"/>
    </row>
    <row r="493" s="70" customFormat="1" customHeight="1" spans="2:4">
      <c r="B493" s="71"/>
      <c r="C493" s="71"/>
      <c r="D493" s="174"/>
    </row>
    <row r="494" s="70" customFormat="1" customHeight="1" spans="2:4">
      <c r="B494" s="71"/>
      <c r="C494" s="71"/>
      <c r="D494" s="174"/>
    </row>
    <row r="495" s="70" customFormat="1" customHeight="1" spans="2:4">
      <c r="B495" s="71"/>
      <c r="C495" s="71"/>
      <c r="D495" s="174"/>
    </row>
    <row r="496" s="70" customFormat="1" customHeight="1" spans="2:4">
      <c r="B496" s="71"/>
      <c r="C496" s="71"/>
      <c r="D496" s="174"/>
    </row>
    <row r="497" s="70" customFormat="1" customHeight="1" spans="2:4">
      <c r="B497" s="71"/>
      <c r="C497" s="71"/>
      <c r="D497" s="174"/>
    </row>
    <row r="498" s="70" customFormat="1" customHeight="1" spans="2:4">
      <c r="B498" s="71"/>
      <c r="C498" s="71"/>
      <c r="D498" s="174"/>
    </row>
    <row r="499" s="70" customFormat="1" customHeight="1" spans="2:4">
      <c r="B499" s="71"/>
      <c r="C499" s="71"/>
      <c r="D499" s="174"/>
    </row>
    <row r="500" s="70" customFormat="1" customHeight="1" spans="2:4">
      <c r="B500" s="71"/>
      <c r="C500" s="71"/>
      <c r="D500" s="174"/>
    </row>
    <row r="501" s="70" customFormat="1" customHeight="1" spans="2:4">
      <c r="B501" s="71"/>
      <c r="C501" s="71"/>
      <c r="D501" s="174"/>
    </row>
    <row r="502" s="70" customFormat="1" customHeight="1" spans="2:4">
      <c r="B502" s="71"/>
      <c r="C502" s="71"/>
      <c r="D502" s="174"/>
    </row>
    <row r="503" s="70" customFormat="1" customHeight="1" spans="2:4">
      <c r="B503" s="71"/>
      <c r="C503" s="71"/>
      <c r="D503" s="174"/>
    </row>
    <row r="504" s="70" customFormat="1" customHeight="1" spans="2:4">
      <c r="B504" s="71"/>
      <c r="C504" s="71"/>
      <c r="D504" s="174"/>
    </row>
    <row r="505" s="70" customFormat="1" customHeight="1" spans="2:4">
      <c r="B505" s="71"/>
      <c r="C505" s="71"/>
      <c r="D505" s="174"/>
    </row>
    <row r="506" s="70" customFormat="1" customHeight="1" spans="2:4">
      <c r="B506" s="71"/>
      <c r="C506" s="71"/>
      <c r="D506" s="174"/>
    </row>
    <row r="507" s="70" customFormat="1" customHeight="1" spans="2:4">
      <c r="B507" s="71"/>
      <c r="C507" s="71"/>
      <c r="D507" s="174"/>
    </row>
    <row r="508" s="70" customFormat="1" customHeight="1" spans="2:4">
      <c r="B508" s="71"/>
      <c r="C508" s="71"/>
      <c r="D508" s="174"/>
    </row>
    <row r="509" s="70" customFormat="1" customHeight="1" spans="2:4">
      <c r="B509" s="71"/>
      <c r="C509" s="71"/>
      <c r="D509" s="174"/>
    </row>
    <row r="510" s="70" customFormat="1" customHeight="1" spans="2:4">
      <c r="B510" s="71"/>
      <c r="C510" s="71"/>
      <c r="D510" s="174"/>
    </row>
    <row r="511" s="70" customFormat="1" customHeight="1" spans="2:4">
      <c r="B511" s="71"/>
      <c r="C511" s="71"/>
      <c r="D511" s="174"/>
    </row>
    <row r="512" s="70" customFormat="1" customHeight="1" spans="2:4">
      <c r="B512" s="71"/>
      <c r="C512" s="71"/>
      <c r="D512" s="174"/>
    </row>
    <row r="513" s="70" customFormat="1" customHeight="1" spans="2:4">
      <c r="B513" s="71"/>
      <c r="C513" s="71"/>
      <c r="D513" s="174"/>
    </row>
    <row r="514" s="70" customFormat="1" customHeight="1" spans="2:4">
      <c r="B514" s="71"/>
      <c r="C514" s="71"/>
      <c r="D514" s="174"/>
    </row>
    <row r="515" s="70" customFormat="1" customHeight="1" spans="2:4">
      <c r="B515" s="71"/>
      <c r="C515" s="71"/>
      <c r="D515" s="174"/>
    </row>
    <row r="516" s="70" customFormat="1" customHeight="1" spans="2:4">
      <c r="B516" s="71"/>
      <c r="C516" s="71"/>
      <c r="D516" s="174"/>
    </row>
    <row r="517" s="70" customFormat="1" customHeight="1" spans="2:4">
      <c r="B517" s="71"/>
      <c r="C517" s="71"/>
      <c r="D517" s="174"/>
    </row>
    <row r="518" s="70" customFormat="1" customHeight="1" spans="2:4">
      <c r="B518" s="71"/>
      <c r="C518" s="71"/>
      <c r="D518" s="174"/>
    </row>
    <row r="519" s="70" customFormat="1" customHeight="1" spans="2:4">
      <c r="B519" s="71"/>
      <c r="C519" s="71"/>
      <c r="D519" s="174"/>
    </row>
    <row r="520" s="70" customFormat="1" customHeight="1" spans="2:4">
      <c r="B520" s="71"/>
      <c r="C520" s="71"/>
      <c r="D520" s="174"/>
    </row>
    <row r="521" s="70" customFormat="1" customHeight="1" spans="2:4">
      <c r="B521" s="71"/>
      <c r="C521" s="71"/>
      <c r="D521" s="174"/>
    </row>
    <row r="522" s="70" customFormat="1" customHeight="1" spans="2:4">
      <c r="B522" s="71"/>
      <c r="C522" s="71"/>
      <c r="D522" s="174"/>
    </row>
    <row r="523" s="70" customFormat="1" customHeight="1" spans="2:4">
      <c r="B523" s="71"/>
      <c r="C523" s="71"/>
      <c r="D523" s="174"/>
    </row>
    <row r="524" s="70" customFormat="1" customHeight="1" spans="2:4">
      <c r="B524" s="71"/>
      <c r="C524" s="71"/>
      <c r="D524" s="174"/>
    </row>
    <row r="525" s="70" customFormat="1" customHeight="1" spans="2:4">
      <c r="B525" s="71"/>
      <c r="C525" s="71"/>
      <c r="D525" s="174"/>
    </row>
    <row r="526" s="70" customFormat="1" customHeight="1" spans="2:4">
      <c r="B526" s="71"/>
      <c r="C526" s="71"/>
      <c r="D526" s="174"/>
    </row>
    <row r="527" s="70" customFormat="1" customHeight="1" spans="2:4">
      <c r="B527" s="71"/>
      <c r="C527" s="71"/>
      <c r="D527" s="174"/>
    </row>
    <row r="528" s="70" customFormat="1" customHeight="1" spans="2:4">
      <c r="B528" s="71"/>
      <c r="C528" s="71"/>
      <c r="D528" s="174"/>
    </row>
    <row r="529" s="70" customFormat="1" customHeight="1" spans="2:4">
      <c r="B529" s="71"/>
      <c r="C529" s="71"/>
      <c r="D529" s="174"/>
    </row>
    <row r="530" s="70" customFormat="1" customHeight="1" spans="2:4">
      <c r="B530" s="71"/>
      <c r="C530" s="71"/>
      <c r="D530" s="174"/>
    </row>
    <row r="531" s="70" customFormat="1" customHeight="1" spans="2:4">
      <c r="B531" s="71"/>
      <c r="C531" s="71"/>
      <c r="D531" s="174"/>
    </row>
    <row r="532" s="70" customFormat="1" customHeight="1" spans="2:4">
      <c r="B532" s="71"/>
      <c r="C532" s="71"/>
      <c r="D532" s="174"/>
    </row>
    <row r="533" s="70" customFormat="1" customHeight="1" spans="2:4">
      <c r="B533" s="71"/>
      <c r="C533" s="71"/>
      <c r="D533" s="174"/>
    </row>
    <row r="534" s="70" customFormat="1" customHeight="1" spans="2:4">
      <c r="B534" s="71"/>
      <c r="C534" s="71"/>
      <c r="D534" s="174"/>
    </row>
    <row r="535" s="70" customFormat="1" customHeight="1" spans="2:4">
      <c r="B535" s="71"/>
      <c r="C535" s="71"/>
      <c r="D535" s="174"/>
    </row>
    <row r="536" s="70" customFormat="1" customHeight="1" spans="2:4">
      <c r="B536" s="71"/>
      <c r="C536" s="71"/>
      <c r="D536" s="174"/>
    </row>
    <row r="537" s="70" customFormat="1" customHeight="1" spans="2:4">
      <c r="B537" s="71"/>
      <c r="C537" s="71"/>
      <c r="D537" s="174"/>
    </row>
    <row r="538" s="70" customFormat="1" customHeight="1" spans="2:4">
      <c r="B538" s="71"/>
      <c r="C538" s="71"/>
      <c r="D538" s="174"/>
    </row>
    <row r="539" s="70" customFormat="1" customHeight="1" spans="2:4">
      <c r="B539" s="71"/>
      <c r="C539" s="71"/>
      <c r="D539" s="174"/>
    </row>
    <row r="540" s="70" customFormat="1" customHeight="1" spans="2:4">
      <c r="B540" s="71"/>
      <c r="C540" s="71"/>
      <c r="D540" s="174"/>
    </row>
    <row r="541" s="70" customFormat="1" customHeight="1" spans="2:4">
      <c r="B541" s="71"/>
      <c r="C541" s="71"/>
      <c r="D541" s="174"/>
    </row>
    <row r="542" s="70" customFormat="1" customHeight="1" spans="2:4">
      <c r="B542" s="71"/>
      <c r="C542" s="71"/>
      <c r="D542" s="174"/>
    </row>
    <row r="543" s="70" customFormat="1" customHeight="1" spans="2:4">
      <c r="B543" s="71"/>
      <c r="C543" s="71"/>
      <c r="D543" s="174"/>
    </row>
    <row r="544" s="70" customFormat="1" customHeight="1" spans="2:4">
      <c r="B544" s="71"/>
      <c r="C544" s="71"/>
      <c r="D544" s="174"/>
    </row>
    <row r="545" s="70" customFormat="1" customHeight="1" spans="2:4">
      <c r="B545" s="71"/>
      <c r="C545" s="71"/>
      <c r="D545" s="174"/>
    </row>
    <row r="546" s="70" customFormat="1" customHeight="1" spans="2:4">
      <c r="B546" s="71"/>
      <c r="C546" s="71"/>
      <c r="D546" s="174"/>
    </row>
    <row r="547" s="70" customFormat="1" customHeight="1" spans="2:4">
      <c r="B547" s="71"/>
      <c r="C547" s="71"/>
      <c r="D547" s="174"/>
    </row>
    <row r="548" s="70" customFormat="1" customHeight="1" spans="2:4">
      <c r="B548" s="71"/>
      <c r="C548" s="71"/>
      <c r="D548" s="174"/>
    </row>
    <row r="549" s="70" customFormat="1" customHeight="1" spans="2:4">
      <c r="B549" s="71"/>
      <c r="C549" s="71"/>
      <c r="D549" s="174"/>
    </row>
    <row r="550" s="70" customFormat="1" customHeight="1" spans="2:4">
      <c r="B550" s="71"/>
      <c r="C550" s="71"/>
      <c r="D550" s="174"/>
    </row>
    <row r="551" s="70" customFormat="1" customHeight="1" spans="2:4">
      <c r="B551" s="71"/>
      <c r="C551" s="71"/>
      <c r="D551" s="174"/>
    </row>
    <row r="552" s="70" customFormat="1" customHeight="1" spans="2:4">
      <c r="B552" s="71"/>
      <c r="C552" s="71"/>
      <c r="D552" s="174"/>
    </row>
    <row r="553" s="70" customFormat="1" customHeight="1" spans="2:4">
      <c r="B553" s="71"/>
      <c r="C553" s="71"/>
      <c r="D553" s="174"/>
    </row>
    <row r="554" s="70" customFormat="1" customHeight="1" spans="2:4">
      <c r="B554" s="71"/>
      <c r="C554" s="71"/>
      <c r="D554" s="174"/>
    </row>
    <row r="555" s="70" customFormat="1" customHeight="1" spans="2:4">
      <c r="B555" s="71"/>
      <c r="C555" s="71"/>
      <c r="D555" s="174"/>
    </row>
    <row r="556" s="70" customFormat="1" customHeight="1" spans="2:4">
      <c r="B556" s="71"/>
      <c r="C556" s="71"/>
      <c r="D556" s="174"/>
    </row>
    <row r="557" s="70" customFormat="1" customHeight="1" spans="2:4">
      <c r="B557" s="71"/>
      <c r="C557" s="71"/>
      <c r="D557" s="174"/>
    </row>
    <row r="558" s="70" customFormat="1" customHeight="1" spans="2:4">
      <c r="B558" s="71"/>
      <c r="C558" s="71"/>
      <c r="D558" s="174"/>
    </row>
    <row r="559" s="70" customFormat="1" customHeight="1" spans="2:4">
      <c r="B559" s="71"/>
      <c r="C559" s="71"/>
      <c r="D559" s="174"/>
    </row>
    <row r="560" s="70" customFormat="1" customHeight="1" spans="2:4">
      <c r="B560" s="71"/>
      <c r="C560" s="71"/>
      <c r="D560" s="174"/>
    </row>
    <row r="561" s="70" customFormat="1" customHeight="1" spans="2:4">
      <c r="B561" s="71"/>
      <c r="C561" s="71"/>
      <c r="D561" s="174"/>
    </row>
    <row r="562" s="70" customFormat="1" customHeight="1" spans="2:4">
      <c r="B562" s="71"/>
      <c r="C562" s="71"/>
      <c r="D562" s="174"/>
    </row>
    <row r="563" s="70" customFormat="1" customHeight="1" spans="2:4">
      <c r="B563" s="71"/>
      <c r="C563" s="71"/>
      <c r="D563" s="174"/>
    </row>
    <row r="564" s="70" customFormat="1" customHeight="1" spans="2:4">
      <c r="B564" s="71"/>
      <c r="C564" s="71"/>
      <c r="D564" s="174"/>
    </row>
    <row r="565" s="70" customFormat="1" customHeight="1" spans="2:4">
      <c r="B565" s="71"/>
      <c r="C565" s="71"/>
      <c r="D565" s="174"/>
    </row>
    <row r="566" s="70" customFormat="1" customHeight="1" spans="2:4">
      <c r="B566" s="71"/>
      <c r="C566" s="71"/>
      <c r="D566" s="174"/>
    </row>
    <row r="567" s="70" customFormat="1" customHeight="1" spans="2:4">
      <c r="B567" s="71"/>
      <c r="C567" s="71"/>
      <c r="D567" s="174"/>
    </row>
    <row r="568" s="70" customFormat="1" customHeight="1" spans="2:4">
      <c r="B568" s="71"/>
      <c r="C568" s="71"/>
      <c r="D568" s="174"/>
    </row>
    <row r="569" s="70" customFormat="1" customHeight="1" spans="2:4">
      <c r="B569" s="71"/>
      <c r="C569" s="71"/>
      <c r="D569" s="174"/>
    </row>
    <row r="570" s="70" customFormat="1" customHeight="1" spans="2:4">
      <c r="B570" s="71"/>
      <c r="C570" s="71"/>
      <c r="D570" s="174"/>
    </row>
    <row r="571" s="70" customFormat="1" customHeight="1" spans="2:4">
      <c r="B571" s="71"/>
      <c r="C571" s="71"/>
      <c r="D571" s="174"/>
    </row>
    <row r="572" s="70" customFormat="1" customHeight="1" spans="2:4">
      <c r="B572" s="71"/>
      <c r="C572" s="71"/>
      <c r="D572" s="174"/>
    </row>
    <row r="573" s="70" customFormat="1" customHeight="1" spans="2:4">
      <c r="B573" s="71"/>
      <c r="C573" s="71"/>
      <c r="D573" s="174"/>
    </row>
    <row r="574" s="70" customFormat="1" customHeight="1" spans="2:4">
      <c r="B574" s="71"/>
      <c r="C574" s="71"/>
      <c r="D574" s="174"/>
    </row>
    <row r="575" s="70" customFormat="1" customHeight="1" spans="2:4">
      <c r="B575" s="71"/>
      <c r="C575" s="71"/>
      <c r="D575" s="174"/>
    </row>
    <row r="576" s="70" customFormat="1" customHeight="1" spans="2:4">
      <c r="B576" s="71"/>
      <c r="C576" s="71"/>
      <c r="D576" s="174"/>
    </row>
    <row r="577" s="70" customFormat="1" customHeight="1" spans="2:4">
      <c r="B577" s="71"/>
      <c r="C577" s="71"/>
      <c r="D577" s="174"/>
    </row>
    <row r="578" s="70" customFormat="1" customHeight="1" spans="2:4">
      <c r="B578" s="71"/>
      <c r="C578" s="71"/>
      <c r="D578" s="174"/>
    </row>
    <row r="579" s="70" customFormat="1" customHeight="1" spans="2:4">
      <c r="B579" s="71"/>
      <c r="C579" s="71"/>
      <c r="D579" s="174"/>
    </row>
    <row r="580" s="70" customFormat="1" customHeight="1" spans="2:4">
      <c r="B580" s="71"/>
      <c r="C580" s="71"/>
      <c r="D580" s="174"/>
    </row>
    <row r="581" s="70" customFormat="1" customHeight="1" spans="2:4">
      <c r="B581" s="71"/>
      <c r="C581" s="71"/>
      <c r="D581" s="174"/>
    </row>
    <row r="582" s="70" customFormat="1" customHeight="1" spans="2:4">
      <c r="B582" s="71"/>
      <c r="C582" s="71"/>
      <c r="D582" s="174"/>
    </row>
    <row r="583" s="70" customFormat="1" customHeight="1" spans="2:4">
      <c r="B583" s="71"/>
      <c r="C583" s="71"/>
      <c r="D583" s="174"/>
    </row>
    <row r="584" s="70" customFormat="1" customHeight="1" spans="2:4">
      <c r="B584" s="71"/>
      <c r="C584" s="71"/>
      <c r="D584" s="174"/>
    </row>
    <row r="585" s="70" customFormat="1" customHeight="1" spans="2:4">
      <c r="B585" s="71"/>
      <c r="C585" s="71"/>
      <c r="D585" s="174"/>
    </row>
    <row r="586" s="70" customFormat="1" customHeight="1" spans="2:4">
      <c r="B586" s="71"/>
      <c r="C586" s="71"/>
      <c r="D586" s="174"/>
    </row>
    <row r="587" s="70" customFormat="1" customHeight="1" spans="2:4">
      <c r="B587" s="71"/>
      <c r="C587" s="71"/>
      <c r="D587" s="174"/>
    </row>
    <row r="588" s="70" customFormat="1" customHeight="1" spans="2:4">
      <c r="B588" s="71"/>
      <c r="C588" s="71"/>
      <c r="D588" s="174"/>
    </row>
    <row r="589" s="70" customFormat="1" customHeight="1" spans="2:4">
      <c r="B589" s="71"/>
      <c r="C589" s="71"/>
      <c r="D589" s="174"/>
    </row>
    <row r="590" s="70" customFormat="1" customHeight="1" spans="2:4">
      <c r="B590" s="71"/>
      <c r="C590" s="71"/>
      <c r="D590" s="174"/>
    </row>
    <row r="591" s="70" customFormat="1" customHeight="1" spans="2:4">
      <c r="B591" s="71"/>
      <c r="C591" s="71"/>
      <c r="D591" s="174"/>
    </row>
    <row r="592" s="70" customFormat="1" customHeight="1" spans="2:4">
      <c r="B592" s="71"/>
      <c r="C592" s="71"/>
      <c r="D592" s="174"/>
    </row>
    <row r="593" s="70" customFormat="1" customHeight="1" spans="2:4">
      <c r="B593" s="71"/>
      <c r="C593" s="71"/>
      <c r="D593" s="174"/>
    </row>
    <row r="594" s="70" customFormat="1" customHeight="1" spans="2:4">
      <c r="B594" s="71"/>
      <c r="C594" s="71"/>
      <c r="D594" s="174"/>
    </row>
    <row r="595" s="70" customFormat="1" customHeight="1" spans="2:4">
      <c r="B595" s="71"/>
      <c r="C595" s="71"/>
      <c r="D595" s="174"/>
    </row>
    <row r="596" s="70" customFormat="1" customHeight="1" spans="2:4">
      <c r="B596" s="71"/>
      <c r="C596" s="71"/>
      <c r="D596" s="174"/>
    </row>
    <row r="597" s="70" customFormat="1" customHeight="1" spans="2:4">
      <c r="B597" s="71"/>
      <c r="C597" s="71"/>
      <c r="D597" s="174"/>
    </row>
    <row r="598" s="70" customFormat="1" customHeight="1" spans="2:4">
      <c r="B598" s="71"/>
      <c r="C598" s="71"/>
      <c r="D598" s="174"/>
    </row>
    <row r="599" s="70" customFormat="1" customHeight="1" spans="2:4">
      <c r="B599" s="71"/>
      <c r="C599" s="71"/>
      <c r="D599" s="174"/>
    </row>
    <row r="600" s="70" customFormat="1" customHeight="1" spans="2:4">
      <c r="B600" s="71"/>
      <c r="C600" s="71"/>
      <c r="D600" s="174"/>
    </row>
    <row r="601" s="70" customFormat="1" customHeight="1" spans="2:4">
      <c r="B601" s="71"/>
      <c r="C601" s="71"/>
      <c r="D601" s="174"/>
    </row>
    <row r="602" s="70" customFormat="1" customHeight="1" spans="2:4">
      <c r="B602" s="71"/>
      <c r="C602" s="71"/>
      <c r="D602" s="174"/>
    </row>
    <row r="603" s="70" customFormat="1" customHeight="1" spans="2:4">
      <c r="B603" s="71"/>
      <c r="C603" s="71"/>
      <c r="D603" s="174"/>
    </row>
    <row r="604" s="70" customFormat="1" customHeight="1" spans="2:4">
      <c r="B604" s="71"/>
      <c r="C604" s="71"/>
      <c r="D604" s="174"/>
    </row>
    <row r="605" s="70" customFormat="1" customHeight="1" spans="2:4">
      <c r="B605" s="71"/>
      <c r="C605" s="71"/>
      <c r="D605" s="174"/>
    </row>
    <row r="606" s="70" customFormat="1" customHeight="1" spans="2:4">
      <c r="B606" s="71"/>
      <c r="C606" s="71"/>
      <c r="D606" s="174"/>
    </row>
    <row r="607" s="70" customFormat="1" customHeight="1" spans="2:4">
      <c r="B607" s="71"/>
      <c r="C607" s="71"/>
      <c r="D607" s="174"/>
    </row>
    <row r="608" s="70" customFormat="1" customHeight="1" spans="2:4">
      <c r="B608" s="71"/>
      <c r="C608" s="71"/>
      <c r="D608" s="174"/>
    </row>
    <row r="609" s="70" customFormat="1" customHeight="1" spans="2:4">
      <c r="B609" s="71"/>
      <c r="C609" s="71"/>
      <c r="D609" s="174"/>
    </row>
    <row r="610" s="70" customFormat="1" customHeight="1" spans="2:4">
      <c r="B610" s="71"/>
      <c r="C610" s="71"/>
      <c r="D610" s="174"/>
    </row>
    <row r="611" s="70" customFormat="1" customHeight="1" spans="2:4">
      <c r="B611" s="71"/>
      <c r="C611" s="71"/>
      <c r="D611" s="174"/>
    </row>
    <row r="612" s="70" customFormat="1" customHeight="1" spans="2:4">
      <c r="B612" s="71"/>
      <c r="C612" s="71"/>
      <c r="D612" s="174"/>
    </row>
    <row r="613" s="70" customFormat="1" customHeight="1" spans="2:4">
      <c r="B613" s="71"/>
      <c r="C613" s="71"/>
      <c r="D613" s="174"/>
    </row>
    <row r="614" s="70" customFormat="1" customHeight="1" spans="2:4">
      <c r="B614" s="71"/>
      <c r="C614" s="71"/>
      <c r="D614" s="174"/>
    </row>
    <row r="615" s="70" customFormat="1" customHeight="1" spans="2:4">
      <c r="B615" s="71"/>
      <c r="C615" s="71"/>
      <c r="D615" s="174"/>
    </row>
    <row r="616" s="70" customFormat="1" customHeight="1" spans="2:4">
      <c r="B616" s="71"/>
      <c r="C616" s="71"/>
      <c r="D616" s="174"/>
    </row>
    <row r="617" s="70" customFormat="1" customHeight="1" spans="2:4">
      <c r="B617" s="71"/>
      <c r="C617" s="71"/>
      <c r="D617" s="174"/>
    </row>
    <row r="618" s="70" customFormat="1" customHeight="1" spans="2:4">
      <c r="B618" s="71"/>
      <c r="C618" s="71"/>
      <c r="D618" s="174"/>
    </row>
    <row r="619" s="70" customFormat="1" customHeight="1" spans="2:4">
      <c r="B619" s="71"/>
      <c r="C619" s="71"/>
      <c r="D619" s="174"/>
    </row>
    <row r="620" s="70" customFormat="1" customHeight="1" spans="2:4">
      <c r="B620" s="71"/>
      <c r="C620" s="71"/>
      <c r="D620" s="174"/>
    </row>
    <row r="621" s="70" customFormat="1" customHeight="1" spans="2:4">
      <c r="B621" s="71"/>
      <c r="C621" s="71"/>
      <c r="D621" s="174"/>
    </row>
    <row r="622" s="70" customFormat="1" customHeight="1" spans="2:4">
      <c r="B622" s="71"/>
      <c r="C622" s="71"/>
      <c r="D622" s="174"/>
    </row>
    <row r="623" s="70" customFormat="1" customHeight="1" spans="2:4">
      <c r="B623" s="71"/>
      <c r="C623" s="71"/>
      <c r="D623" s="174"/>
    </row>
    <row r="624" s="70" customFormat="1" customHeight="1" spans="2:4">
      <c r="B624" s="71"/>
      <c r="C624" s="71"/>
      <c r="D624" s="174"/>
    </row>
    <row r="625" s="70" customFormat="1" customHeight="1" spans="2:4">
      <c r="B625" s="71"/>
      <c r="C625" s="71"/>
      <c r="D625" s="174"/>
    </row>
    <row r="626" s="70" customFormat="1" customHeight="1" spans="2:4">
      <c r="B626" s="71"/>
      <c r="C626" s="71"/>
      <c r="D626" s="174"/>
    </row>
    <row r="627" s="70" customFormat="1" customHeight="1" spans="2:4">
      <c r="B627" s="71"/>
      <c r="C627" s="71"/>
      <c r="D627" s="174"/>
    </row>
    <row r="628" s="70" customFormat="1" customHeight="1" spans="2:4">
      <c r="B628" s="71"/>
      <c r="C628" s="71"/>
      <c r="D628" s="174"/>
    </row>
    <row r="629" s="70" customFormat="1" customHeight="1" spans="2:4">
      <c r="B629" s="71"/>
      <c r="C629" s="71"/>
      <c r="D629" s="174"/>
    </row>
    <row r="630" s="70" customFormat="1" customHeight="1" spans="2:4">
      <c r="B630" s="71"/>
      <c r="C630" s="71"/>
      <c r="D630" s="174"/>
    </row>
    <row r="631" s="70" customFormat="1" customHeight="1" spans="2:4">
      <c r="B631" s="71"/>
      <c r="C631" s="71"/>
      <c r="D631" s="174"/>
    </row>
    <row r="632" s="70" customFormat="1" customHeight="1" spans="2:4">
      <c r="B632" s="71"/>
      <c r="C632" s="71"/>
      <c r="D632" s="174"/>
    </row>
    <row r="633" s="70" customFormat="1" customHeight="1" spans="2:4">
      <c r="B633" s="71"/>
      <c r="C633" s="71"/>
      <c r="D633" s="174"/>
    </row>
    <row r="634" s="70" customFormat="1" customHeight="1" spans="2:4">
      <c r="B634" s="71"/>
      <c r="C634" s="71"/>
      <c r="D634" s="174"/>
    </row>
    <row r="635" s="70" customFormat="1" customHeight="1" spans="2:4">
      <c r="B635" s="71"/>
      <c r="C635" s="71"/>
      <c r="D635" s="174"/>
    </row>
    <row r="636" s="70" customFormat="1" customHeight="1" spans="2:4">
      <c r="B636" s="71"/>
      <c r="C636" s="71"/>
      <c r="D636" s="174"/>
    </row>
    <row r="637" s="70" customFormat="1" customHeight="1" spans="2:4">
      <c r="B637" s="71"/>
      <c r="C637" s="71"/>
      <c r="D637" s="174"/>
    </row>
    <row r="638" s="70" customFormat="1" customHeight="1" spans="2:4">
      <c r="B638" s="71"/>
      <c r="C638" s="71"/>
      <c r="D638" s="174"/>
    </row>
    <row r="639" s="70" customFormat="1" customHeight="1" spans="2:4">
      <c r="B639" s="71"/>
      <c r="C639" s="71"/>
      <c r="D639" s="174"/>
    </row>
    <row r="640" s="70" customFormat="1" customHeight="1" spans="2:4">
      <c r="B640" s="71"/>
      <c r="C640" s="71"/>
      <c r="D640" s="174"/>
    </row>
    <row r="641" s="70" customFormat="1" customHeight="1" spans="2:4">
      <c r="B641" s="71"/>
      <c r="C641" s="71"/>
      <c r="D641" s="174"/>
    </row>
    <row r="642" s="70" customFormat="1" customHeight="1" spans="2:4">
      <c r="B642" s="71"/>
      <c r="C642" s="71"/>
      <c r="D642" s="174"/>
    </row>
    <row r="643" s="70" customFormat="1" customHeight="1" spans="2:4">
      <c r="B643" s="71"/>
      <c r="C643" s="71"/>
      <c r="D643" s="174"/>
    </row>
    <row r="644" s="70" customFormat="1" customHeight="1" spans="2:4">
      <c r="B644" s="71"/>
      <c r="C644" s="71"/>
      <c r="D644" s="174"/>
    </row>
    <row r="645" s="70" customFormat="1" customHeight="1" spans="2:4">
      <c r="B645" s="71"/>
      <c r="C645" s="71"/>
      <c r="D645" s="174"/>
    </row>
    <row r="646" s="70" customFormat="1" customHeight="1" spans="2:4">
      <c r="B646" s="71"/>
      <c r="C646" s="71"/>
      <c r="D646" s="174"/>
    </row>
    <row r="647" s="70" customFormat="1" customHeight="1" spans="2:4">
      <c r="B647" s="71"/>
      <c r="C647" s="71"/>
      <c r="D647" s="174"/>
    </row>
    <row r="648" s="70" customFormat="1" customHeight="1" spans="2:4">
      <c r="B648" s="71"/>
      <c r="C648" s="71"/>
      <c r="D648" s="174"/>
    </row>
    <row r="649" s="70" customFormat="1" customHeight="1" spans="2:4">
      <c r="B649" s="71"/>
      <c r="C649" s="71"/>
      <c r="D649" s="174"/>
    </row>
    <row r="650" s="70" customFormat="1" customHeight="1" spans="2:4">
      <c r="B650" s="71"/>
      <c r="C650" s="71"/>
      <c r="D650" s="174"/>
    </row>
    <row r="651" s="70" customFormat="1" customHeight="1" spans="2:4">
      <c r="B651" s="71"/>
      <c r="C651" s="71"/>
      <c r="D651" s="174"/>
    </row>
    <row r="652" s="70" customFormat="1" customHeight="1" spans="2:4">
      <c r="B652" s="71"/>
      <c r="C652" s="71"/>
      <c r="D652" s="174"/>
    </row>
    <row r="653" s="70" customFormat="1" customHeight="1" spans="2:4">
      <c r="B653" s="71"/>
      <c r="C653" s="71"/>
      <c r="D653" s="174"/>
    </row>
    <row r="654" s="70" customFormat="1" customHeight="1" spans="2:4">
      <c r="B654" s="71"/>
      <c r="C654" s="71"/>
      <c r="D654" s="174"/>
    </row>
    <row r="655" s="70" customFormat="1" customHeight="1" spans="2:4">
      <c r="B655" s="71"/>
      <c r="C655" s="71"/>
      <c r="D655" s="174"/>
    </row>
    <row r="656" s="70" customFormat="1" customHeight="1" spans="2:4">
      <c r="B656" s="71"/>
      <c r="C656" s="71"/>
      <c r="D656" s="174"/>
    </row>
    <row r="657" s="70" customFormat="1" customHeight="1" spans="2:4">
      <c r="B657" s="71"/>
      <c r="C657" s="71"/>
      <c r="D657" s="174"/>
    </row>
    <row r="658" s="70" customFormat="1" customHeight="1" spans="2:4">
      <c r="B658" s="71"/>
      <c r="C658" s="71"/>
      <c r="D658" s="174"/>
    </row>
    <row r="659" s="70" customFormat="1" customHeight="1" spans="2:4">
      <c r="B659" s="71"/>
      <c r="C659" s="71"/>
      <c r="D659" s="174"/>
    </row>
    <row r="660" s="70" customFormat="1" customHeight="1" spans="2:4">
      <c r="B660" s="71"/>
      <c r="C660" s="71"/>
      <c r="D660" s="174"/>
    </row>
    <row r="661" s="70" customFormat="1" customHeight="1" spans="2:4">
      <c r="B661" s="71"/>
      <c r="C661" s="71"/>
      <c r="D661" s="174"/>
    </row>
    <row r="662" s="70" customFormat="1" customHeight="1" spans="2:4">
      <c r="B662" s="71"/>
      <c r="C662" s="71"/>
      <c r="D662" s="174"/>
    </row>
    <row r="663" s="70" customFormat="1" customHeight="1" spans="2:4">
      <c r="B663" s="71"/>
      <c r="C663" s="71"/>
      <c r="D663" s="174"/>
    </row>
    <row r="664" s="70" customFormat="1" customHeight="1" spans="2:4">
      <c r="B664" s="71"/>
      <c r="C664" s="71"/>
      <c r="D664" s="174"/>
    </row>
    <row r="665" s="70" customFormat="1" customHeight="1" spans="2:4">
      <c r="B665" s="71"/>
      <c r="C665" s="71"/>
      <c r="D665" s="174"/>
    </row>
    <row r="666" s="70" customFormat="1" customHeight="1" spans="2:4">
      <c r="B666" s="71"/>
      <c r="C666" s="71"/>
      <c r="D666" s="174"/>
    </row>
    <row r="667" s="70" customFormat="1" customHeight="1" spans="2:4">
      <c r="B667" s="71"/>
      <c r="C667" s="71"/>
      <c r="D667" s="174"/>
    </row>
    <row r="668" s="70" customFormat="1" customHeight="1" spans="2:4">
      <c r="B668" s="71"/>
      <c r="C668" s="71"/>
      <c r="D668" s="174"/>
    </row>
    <row r="669" s="70" customFormat="1" customHeight="1" spans="2:4">
      <c r="B669" s="71"/>
      <c r="C669" s="71"/>
      <c r="D669" s="174"/>
    </row>
    <row r="670" s="70" customFormat="1" customHeight="1" spans="2:4">
      <c r="B670" s="71"/>
      <c r="C670" s="71"/>
      <c r="D670" s="174"/>
    </row>
    <row r="671" s="70" customFormat="1" customHeight="1" spans="2:4">
      <c r="B671" s="71"/>
      <c r="C671" s="71"/>
      <c r="D671" s="174"/>
    </row>
    <row r="672" s="70" customFormat="1" customHeight="1" spans="2:4">
      <c r="B672" s="71"/>
      <c r="C672" s="71"/>
      <c r="D672" s="174"/>
    </row>
    <row r="673" s="70" customFormat="1" customHeight="1" spans="2:4">
      <c r="B673" s="71"/>
      <c r="C673" s="71"/>
      <c r="D673" s="174"/>
    </row>
    <row r="674" s="70" customFormat="1" customHeight="1" spans="2:4">
      <c r="B674" s="71"/>
      <c r="C674" s="71"/>
      <c r="D674" s="174"/>
    </row>
    <row r="675" s="70" customFormat="1" customHeight="1" spans="2:4">
      <c r="B675" s="71"/>
      <c r="C675" s="71"/>
      <c r="D675" s="174"/>
    </row>
    <row r="676" s="70" customFormat="1" customHeight="1" spans="2:4">
      <c r="B676" s="71"/>
      <c r="C676" s="71"/>
      <c r="D676" s="174"/>
    </row>
    <row r="677" s="70" customFormat="1" customHeight="1" spans="2:4">
      <c r="B677" s="71"/>
      <c r="C677" s="71"/>
      <c r="D677" s="174"/>
    </row>
    <row r="678" s="70" customFormat="1" customHeight="1" spans="2:4">
      <c r="B678" s="71"/>
      <c r="C678" s="71"/>
      <c r="D678" s="174"/>
    </row>
    <row r="679" s="70" customFormat="1" customHeight="1" spans="2:4">
      <c r="B679" s="71"/>
      <c r="C679" s="71"/>
      <c r="D679" s="174"/>
    </row>
    <row r="680" s="70" customFormat="1" customHeight="1" spans="2:4">
      <c r="B680" s="71"/>
      <c r="C680" s="71"/>
      <c r="D680" s="174"/>
    </row>
    <row r="681" s="70" customFormat="1" customHeight="1" spans="2:4">
      <c r="B681" s="71"/>
      <c r="C681" s="71"/>
      <c r="D681" s="174"/>
    </row>
    <row r="682" s="70" customFormat="1" customHeight="1" spans="2:4">
      <c r="B682" s="71"/>
      <c r="C682" s="71"/>
      <c r="D682" s="174"/>
    </row>
    <row r="683" s="70" customFormat="1" customHeight="1" spans="2:4">
      <c r="B683" s="71"/>
      <c r="C683" s="71"/>
      <c r="D683" s="174"/>
    </row>
    <row r="684" s="70" customFormat="1" customHeight="1" spans="2:4">
      <c r="B684" s="71"/>
      <c r="C684" s="71"/>
      <c r="D684" s="174"/>
    </row>
    <row r="685" s="70" customFormat="1" customHeight="1" spans="2:4">
      <c r="B685" s="71"/>
      <c r="C685" s="71"/>
      <c r="D685" s="174"/>
    </row>
    <row r="686" s="70" customFormat="1" customHeight="1" spans="2:4">
      <c r="B686" s="71"/>
      <c r="C686" s="71"/>
      <c r="D686" s="174"/>
    </row>
    <row r="687" s="70" customFormat="1" customHeight="1" spans="2:4">
      <c r="B687" s="71"/>
      <c r="C687" s="71"/>
      <c r="D687" s="174"/>
    </row>
    <row r="688" s="70" customFormat="1" customHeight="1" spans="2:4">
      <c r="B688" s="71"/>
      <c r="C688" s="71"/>
      <c r="D688" s="174"/>
    </row>
    <row r="689" s="70" customFormat="1" customHeight="1" spans="2:4">
      <c r="B689" s="71"/>
      <c r="C689" s="71"/>
      <c r="D689" s="174"/>
    </row>
    <row r="690" s="70" customFormat="1" customHeight="1" spans="2:4">
      <c r="B690" s="71"/>
      <c r="C690" s="71"/>
      <c r="D690" s="174"/>
    </row>
    <row r="691" s="70" customFormat="1" customHeight="1" spans="2:4">
      <c r="B691" s="71"/>
      <c r="C691" s="71"/>
      <c r="D691" s="174"/>
    </row>
    <row r="692" s="70" customFormat="1" customHeight="1" spans="2:4">
      <c r="B692" s="71"/>
      <c r="C692" s="71"/>
      <c r="D692" s="174"/>
    </row>
    <row r="693" s="70" customFormat="1" customHeight="1" spans="2:4">
      <c r="B693" s="71"/>
      <c r="C693" s="71"/>
      <c r="D693" s="174"/>
    </row>
    <row r="694" s="70" customFormat="1" customHeight="1" spans="2:4">
      <c r="B694" s="71"/>
      <c r="C694" s="71"/>
      <c r="D694" s="174"/>
    </row>
    <row r="695" s="70" customFormat="1" customHeight="1" spans="2:4">
      <c r="B695" s="71"/>
      <c r="C695" s="71"/>
      <c r="D695" s="174"/>
    </row>
    <row r="696" s="70" customFormat="1" customHeight="1" spans="2:4">
      <c r="B696" s="71"/>
      <c r="C696" s="71"/>
      <c r="D696" s="174"/>
    </row>
    <row r="697" s="70" customFormat="1" customHeight="1" spans="2:4">
      <c r="B697" s="71"/>
      <c r="C697" s="71"/>
      <c r="D697" s="174"/>
    </row>
    <row r="698" s="70" customFormat="1" customHeight="1" spans="2:4">
      <c r="B698" s="71"/>
      <c r="C698" s="71"/>
      <c r="D698" s="174"/>
    </row>
    <row r="699" s="70" customFormat="1" customHeight="1" spans="2:4">
      <c r="B699" s="71"/>
      <c r="C699" s="71"/>
      <c r="D699" s="174"/>
    </row>
    <row r="700" s="70" customFormat="1" customHeight="1" spans="2:4">
      <c r="B700" s="71"/>
      <c r="C700" s="71"/>
      <c r="D700" s="174"/>
    </row>
    <row r="701" s="70" customFormat="1" customHeight="1" spans="2:4">
      <c r="B701" s="71"/>
      <c r="C701" s="71"/>
      <c r="D701" s="174"/>
    </row>
    <row r="702" s="70" customFormat="1" customHeight="1" spans="2:4">
      <c r="B702" s="71"/>
      <c r="C702" s="71"/>
      <c r="D702" s="174"/>
    </row>
    <row r="703" s="70" customFormat="1" customHeight="1" spans="2:4">
      <c r="B703" s="71"/>
      <c r="C703" s="71"/>
      <c r="D703" s="174"/>
    </row>
    <row r="704" s="70" customFormat="1" customHeight="1" spans="2:4">
      <c r="B704" s="71"/>
      <c r="C704" s="71"/>
      <c r="D704" s="174"/>
    </row>
    <row r="705" s="70" customFormat="1" customHeight="1" spans="2:4">
      <c r="B705" s="71"/>
      <c r="C705" s="71"/>
      <c r="D705" s="174"/>
    </row>
    <row r="706" s="70" customFormat="1" customHeight="1" spans="2:4">
      <c r="B706" s="71"/>
      <c r="C706" s="71"/>
      <c r="D706" s="174"/>
    </row>
    <row r="707" s="70" customFormat="1" customHeight="1" spans="2:4">
      <c r="B707" s="71"/>
      <c r="C707" s="71"/>
      <c r="D707" s="174"/>
    </row>
    <row r="708" s="70" customFormat="1" customHeight="1" spans="2:4">
      <c r="B708" s="71"/>
      <c r="C708" s="71"/>
      <c r="D708" s="174"/>
    </row>
    <row r="709" s="70" customFormat="1" customHeight="1" spans="2:4">
      <c r="B709" s="71"/>
      <c r="C709" s="71"/>
      <c r="D709" s="174"/>
    </row>
    <row r="710" s="70" customFormat="1" customHeight="1" spans="2:4">
      <c r="B710" s="71"/>
      <c r="C710" s="71"/>
      <c r="D710" s="174"/>
    </row>
    <row r="711" s="70" customFormat="1" customHeight="1" spans="2:4">
      <c r="B711" s="71"/>
      <c r="C711" s="71"/>
      <c r="D711" s="174"/>
    </row>
    <row r="712" s="70" customFormat="1" customHeight="1" spans="2:4">
      <c r="B712" s="71"/>
      <c r="C712" s="71"/>
      <c r="D712" s="174"/>
    </row>
    <row r="713" s="70" customFormat="1" customHeight="1" spans="2:4">
      <c r="B713" s="71"/>
      <c r="C713" s="71"/>
      <c r="D713" s="174"/>
    </row>
    <row r="714" s="70" customFormat="1" customHeight="1" spans="2:4">
      <c r="B714" s="71"/>
      <c r="C714" s="71"/>
      <c r="D714" s="174"/>
    </row>
    <row r="715" s="70" customFormat="1" customHeight="1" spans="2:4">
      <c r="B715" s="71"/>
      <c r="C715" s="71"/>
      <c r="D715" s="174"/>
    </row>
    <row r="716" s="70" customFormat="1" customHeight="1" spans="2:4">
      <c r="B716" s="71"/>
      <c r="C716" s="71"/>
      <c r="D716" s="174"/>
    </row>
    <row r="717" s="70" customFormat="1" customHeight="1" spans="2:4">
      <c r="B717" s="71"/>
      <c r="C717" s="71"/>
      <c r="D717" s="174"/>
    </row>
    <row r="718" s="70" customFormat="1" customHeight="1" spans="2:4">
      <c r="B718" s="71"/>
      <c r="C718" s="71"/>
      <c r="D718" s="174"/>
    </row>
    <row r="719" s="70" customFormat="1" customHeight="1" spans="2:4">
      <c r="B719" s="71"/>
      <c r="C719" s="71"/>
      <c r="D719" s="174"/>
    </row>
    <row r="720" s="70" customFormat="1" customHeight="1" spans="2:4">
      <c r="B720" s="71"/>
      <c r="C720" s="71"/>
      <c r="D720" s="174"/>
    </row>
    <row r="721" s="70" customFormat="1" customHeight="1" spans="2:4">
      <c r="B721" s="71"/>
      <c r="C721" s="71"/>
      <c r="D721" s="174"/>
    </row>
    <row r="722" s="70" customFormat="1" customHeight="1" spans="2:4">
      <c r="B722" s="71"/>
      <c r="C722" s="71"/>
      <c r="D722" s="174"/>
    </row>
    <row r="723" s="70" customFormat="1" customHeight="1" spans="2:4">
      <c r="B723" s="71"/>
      <c r="C723" s="71"/>
      <c r="D723" s="174"/>
    </row>
    <row r="724" s="70" customFormat="1" customHeight="1" spans="2:4">
      <c r="B724" s="71"/>
      <c r="C724" s="71"/>
      <c r="D724" s="174"/>
    </row>
    <row r="725" s="70" customFormat="1" customHeight="1" spans="2:4">
      <c r="B725" s="71"/>
      <c r="C725" s="71"/>
      <c r="D725" s="174"/>
    </row>
    <row r="726" s="70" customFormat="1" customHeight="1" spans="2:4">
      <c r="B726" s="71"/>
      <c r="C726" s="71"/>
      <c r="D726" s="174"/>
    </row>
    <row r="727" s="70" customFormat="1" customHeight="1" spans="2:4">
      <c r="B727" s="71"/>
      <c r="C727" s="71"/>
      <c r="D727" s="174"/>
    </row>
    <row r="728" s="70" customFormat="1" customHeight="1" spans="2:4">
      <c r="B728" s="71"/>
      <c r="C728" s="71"/>
      <c r="D728" s="174"/>
    </row>
    <row r="729" s="70" customFormat="1" customHeight="1" spans="2:4">
      <c r="B729" s="71"/>
      <c r="C729" s="71"/>
      <c r="D729" s="174"/>
    </row>
    <row r="730" s="70" customFormat="1" customHeight="1" spans="2:4">
      <c r="B730" s="71"/>
      <c r="C730" s="71"/>
      <c r="D730" s="174"/>
    </row>
    <row r="731" s="70" customFormat="1" customHeight="1" spans="2:4">
      <c r="B731" s="71"/>
      <c r="C731" s="71"/>
      <c r="D731" s="174"/>
    </row>
    <row r="732" s="70" customFormat="1" customHeight="1" spans="2:4">
      <c r="B732" s="71"/>
      <c r="C732" s="71"/>
      <c r="D732" s="174"/>
    </row>
    <row r="733" s="70" customFormat="1" customHeight="1" spans="2:4">
      <c r="B733" s="71"/>
      <c r="C733" s="71"/>
      <c r="D733" s="174"/>
    </row>
    <row r="734" s="70" customFormat="1" customHeight="1" spans="2:4">
      <c r="B734" s="71"/>
      <c r="C734" s="71"/>
      <c r="D734" s="174"/>
    </row>
    <row r="735" s="70" customFormat="1" customHeight="1" spans="2:4">
      <c r="B735" s="71"/>
      <c r="C735" s="71"/>
      <c r="D735" s="174"/>
    </row>
    <row r="736" s="70" customFormat="1" customHeight="1" spans="2:4">
      <c r="B736" s="71"/>
      <c r="C736" s="71"/>
      <c r="D736" s="174"/>
    </row>
    <row r="737" s="70" customFormat="1" customHeight="1" spans="2:4">
      <c r="B737" s="71"/>
      <c r="C737" s="71"/>
      <c r="D737" s="174"/>
    </row>
    <row r="738" s="70" customFormat="1" customHeight="1" spans="2:4">
      <c r="B738" s="71"/>
      <c r="C738" s="71"/>
      <c r="D738" s="174"/>
    </row>
    <row r="739" s="70" customFormat="1" customHeight="1" spans="2:4">
      <c r="B739" s="71"/>
      <c r="C739" s="71"/>
      <c r="D739" s="174"/>
    </row>
    <row r="740" s="70" customFormat="1" customHeight="1" spans="2:4">
      <c r="B740" s="71"/>
      <c r="C740" s="71"/>
      <c r="D740" s="174"/>
    </row>
    <row r="741" s="70" customFormat="1" customHeight="1" spans="2:4">
      <c r="B741" s="71"/>
      <c r="C741" s="71"/>
      <c r="D741" s="174"/>
    </row>
    <row r="742" s="70" customFormat="1" customHeight="1" spans="2:4">
      <c r="B742" s="71"/>
      <c r="C742" s="71"/>
      <c r="D742" s="174"/>
    </row>
    <row r="743" s="70" customFormat="1" customHeight="1" spans="2:4">
      <c r="B743" s="71"/>
      <c r="C743" s="71"/>
      <c r="D743" s="174"/>
    </row>
    <row r="744" s="70" customFormat="1" customHeight="1" spans="2:4">
      <c r="B744" s="71"/>
      <c r="C744" s="71"/>
      <c r="D744" s="174"/>
    </row>
    <row r="745" s="70" customFormat="1" customHeight="1" spans="2:4">
      <c r="B745" s="71"/>
      <c r="C745" s="71"/>
      <c r="D745" s="174"/>
    </row>
    <row r="746" s="70" customFormat="1" customHeight="1" spans="2:4">
      <c r="B746" s="71"/>
      <c r="C746" s="71"/>
      <c r="D746" s="174"/>
    </row>
    <row r="747" s="70" customFormat="1" customHeight="1" spans="2:4">
      <c r="B747" s="71"/>
      <c r="C747" s="71"/>
      <c r="D747" s="174"/>
    </row>
    <row r="748" s="70" customFormat="1" customHeight="1" spans="2:4">
      <c r="B748" s="71"/>
      <c r="C748" s="71"/>
      <c r="D748" s="174"/>
    </row>
    <row r="749" s="70" customFormat="1" customHeight="1" spans="2:4">
      <c r="B749" s="71"/>
      <c r="C749" s="71"/>
      <c r="D749" s="174"/>
    </row>
    <row r="750" s="70" customFormat="1" customHeight="1" spans="2:4">
      <c r="B750" s="71"/>
      <c r="C750" s="71"/>
      <c r="D750" s="174"/>
    </row>
    <row r="751" s="70" customFormat="1" customHeight="1" spans="2:4">
      <c r="B751" s="71"/>
      <c r="C751" s="71"/>
      <c r="D751" s="174"/>
    </row>
    <row r="752" s="70" customFormat="1" customHeight="1" spans="2:4">
      <c r="B752" s="71"/>
      <c r="C752" s="71"/>
      <c r="D752" s="174"/>
    </row>
    <row r="753" s="70" customFormat="1" customHeight="1" spans="2:4">
      <c r="B753" s="71"/>
      <c r="C753" s="71"/>
      <c r="D753" s="174"/>
    </row>
    <row r="754" s="70" customFormat="1" customHeight="1" spans="2:4">
      <c r="B754" s="71"/>
      <c r="C754" s="71"/>
      <c r="D754" s="174"/>
    </row>
    <row r="755" s="70" customFormat="1" customHeight="1" spans="2:4">
      <c r="B755" s="71"/>
      <c r="C755" s="71"/>
      <c r="D755" s="174"/>
    </row>
    <row r="756" s="70" customFormat="1" customHeight="1" spans="2:4">
      <c r="B756" s="71"/>
      <c r="C756" s="71"/>
      <c r="D756" s="174"/>
    </row>
    <row r="757" s="70" customFormat="1" customHeight="1" spans="2:4">
      <c r="B757" s="71"/>
      <c r="C757" s="71"/>
      <c r="D757" s="174"/>
    </row>
    <row r="758" s="70" customFormat="1" customHeight="1" spans="2:4">
      <c r="B758" s="71"/>
      <c r="C758" s="71"/>
      <c r="D758" s="174"/>
    </row>
    <row r="759" s="70" customFormat="1" customHeight="1" spans="2:4">
      <c r="B759" s="71"/>
      <c r="C759" s="71"/>
      <c r="D759" s="174"/>
    </row>
    <row r="760" s="70" customFormat="1" customHeight="1" spans="2:4">
      <c r="B760" s="71"/>
      <c r="C760" s="71"/>
      <c r="D760" s="174"/>
    </row>
    <row r="761" s="70" customFormat="1" customHeight="1" spans="2:4">
      <c r="B761" s="71"/>
      <c r="C761" s="71"/>
      <c r="D761" s="174"/>
    </row>
    <row r="762" s="70" customFormat="1" customHeight="1" spans="2:4">
      <c r="B762" s="71"/>
      <c r="C762" s="71"/>
      <c r="D762" s="174"/>
    </row>
    <row r="763" s="70" customFormat="1" customHeight="1" spans="2:4">
      <c r="B763" s="71"/>
      <c r="C763" s="71"/>
      <c r="D763" s="174"/>
    </row>
    <row r="764" s="70" customFormat="1" customHeight="1" spans="2:4">
      <c r="B764" s="71"/>
      <c r="C764" s="71"/>
      <c r="D764" s="174"/>
    </row>
    <row r="765" s="70" customFormat="1" customHeight="1" spans="2:4">
      <c r="B765" s="71"/>
      <c r="C765" s="71"/>
      <c r="D765" s="174"/>
    </row>
    <row r="766" s="70" customFormat="1" customHeight="1" spans="2:4">
      <c r="B766" s="71"/>
      <c r="C766" s="71"/>
      <c r="D766" s="174"/>
    </row>
    <row r="767" s="70" customFormat="1" customHeight="1" spans="2:4">
      <c r="B767" s="71"/>
      <c r="C767" s="71"/>
      <c r="D767" s="174"/>
    </row>
    <row r="768" s="70" customFormat="1" customHeight="1" spans="2:4">
      <c r="B768" s="71"/>
      <c r="C768" s="71"/>
      <c r="D768" s="174"/>
    </row>
    <row r="769" s="70" customFormat="1" customHeight="1" spans="2:4">
      <c r="B769" s="71"/>
      <c r="C769" s="71"/>
      <c r="D769" s="174"/>
    </row>
    <row r="770" s="70" customFormat="1" customHeight="1" spans="2:4">
      <c r="B770" s="71"/>
      <c r="C770" s="71"/>
      <c r="D770" s="174"/>
    </row>
    <row r="771" s="70" customFormat="1" customHeight="1" spans="2:4">
      <c r="B771" s="71"/>
      <c r="C771" s="71"/>
      <c r="D771" s="174"/>
    </row>
    <row r="772" s="70" customFormat="1" customHeight="1" spans="2:4">
      <c r="B772" s="71"/>
      <c r="C772" s="71"/>
      <c r="D772" s="174"/>
    </row>
    <row r="773" s="70" customFormat="1" customHeight="1" spans="2:4">
      <c r="B773" s="71"/>
      <c r="C773" s="71"/>
      <c r="D773" s="174"/>
    </row>
    <row r="774" s="70" customFormat="1" customHeight="1" spans="2:4">
      <c r="B774" s="71"/>
      <c r="C774" s="71"/>
      <c r="D774" s="174"/>
    </row>
    <row r="775" s="70" customFormat="1" customHeight="1" spans="2:4">
      <c r="B775" s="71"/>
      <c r="C775" s="71"/>
      <c r="D775" s="174"/>
    </row>
    <row r="776" s="70" customFormat="1" customHeight="1" spans="2:4">
      <c r="B776" s="71"/>
      <c r="C776" s="71"/>
      <c r="D776" s="174"/>
    </row>
    <row r="777" s="70" customFormat="1" customHeight="1" spans="2:4">
      <c r="B777" s="71"/>
      <c r="C777" s="71"/>
      <c r="D777" s="174"/>
    </row>
    <row r="778" s="70" customFormat="1" customHeight="1" spans="2:4">
      <c r="B778" s="71"/>
      <c r="C778" s="71"/>
      <c r="D778" s="174"/>
    </row>
    <row r="779" s="70" customFormat="1" customHeight="1" spans="2:4">
      <c r="B779" s="71"/>
      <c r="C779" s="71"/>
      <c r="D779" s="174"/>
    </row>
    <row r="780" s="70" customFormat="1" customHeight="1" spans="2:4">
      <c r="B780" s="71"/>
      <c r="C780" s="71"/>
      <c r="D780" s="174"/>
    </row>
    <row r="781" s="70" customFormat="1" customHeight="1" spans="2:4">
      <c r="B781" s="71"/>
      <c r="C781" s="71"/>
      <c r="D781" s="174"/>
    </row>
    <row r="782" s="70" customFormat="1" customHeight="1" spans="2:4">
      <c r="B782" s="71"/>
      <c r="C782" s="71"/>
      <c r="D782" s="174"/>
    </row>
    <row r="783" s="70" customFormat="1" customHeight="1" spans="2:4">
      <c r="B783" s="71"/>
      <c r="C783" s="71"/>
      <c r="D783" s="174"/>
    </row>
    <row r="784" s="70" customFormat="1" customHeight="1" spans="2:4">
      <c r="B784" s="71"/>
      <c r="C784" s="71"/>
      <c r="D784" s="174"/>
    </row>
    <row r="785" s="70" customFormat="1" customHeight="1" spans="2:4">
      <c r="B785" s="71"/>
      <c r="C785" s="71"/>
      <c r="D785" s="174"/>
    </row>
    <row r="786" s="70" customFormat="1" customHeight="1" spans="2:4">
      <c r="B786" s="71"/>
      <c r="C786" s="71"/>
      <c r="D786" s="174"/>
    </row>
    <row r="787" s="70" customFormat="1" customHeight="1" spans="2:4">
      <c r="B787" s="71"/>
      <c r="C787" s="71"/>
      <c r="D787" s="174"/>
    </row>
    <row r="788" s="70" customFormat="1" customHeight="1" spans="2:4">
      <c r="B788" s="71"/>
      <c r="C788" s="71"/>
      <c r="D788" s="174"/>
    </row>
    <row r="789" s="70" customFormat="1" customHeight="1" spans="2:4">
      <c r="B789" s="71"/>
      <c r="C789" s="71"/>
      <c r="D789" s="174"/>
    </row>
    <row r="790" s="70" customFormat="1" customHeight="1" spans="2:4">
      <c r="B790" s="71"/>
      <c r="C790" s="71"/>
      <c r="D790" s="174"/>
    </row>
    <row r="791" s="70" customFormat="1" customHeight="1" spans="2:4">
      <c r="B791" s="71"/>
      <c r="C791" s="71"/>
      <c r="D791" s="174"/>
    </row>
    <row r="792" s="70" customFormat="1" customHeight="1" spans="2:4">
      <c r="B792" s="71"/>
      <c r="C792" s="71"/>
      <c r="D792" s="174"/>
    </row>
    <row r="793" s="70" customFormat="1" customHeight="1" spans="2:4">
      <c r="B793" s="71"/>
      <c r="C793" s="71"/>
      <c r="D793" s="174"/>
    </row>
    <row r="794" s="70" customFormat="1" customHeight="1" spans="2:4">
      <c r="B794" s="71"/>
      <c r="C794" s="71"/>
      <c r="D794" s="174"/>
    </row>
    <row r="795" s="70" customFormat="1" customHeight="1" spans="2:4">
      <c r="B795" s="71"/>
      <c r="C795" s="71"/>
      <c r="D795" s="174"/>
    </row>
    <row r="796" s="70" customFormat="1" customHeight="1" spans="2:4">
      <c r="B796" s="71"/>
      <c r="C796" s="71"/>
      <c r="D796" s="174"/>
    </row>
    <row r="797" s="70" customFormat="1" customHeight="1" spans="2:4">
      <c r="B797" s="71"/>
      <c r="C797" s="71"/>
      <c r="D797" s="174"/>
    </row>
    <row r="798" s="70" customFormat="1" customHeight="1" spans="2:4">
      <c r="B798" s="71"/>
      <c r="C798" s="71"/>
      <c r="D798" s="174"/>
    </row>
    <row r="799" s="70" customFormat="1" customHeight="1" spans="2:4">
      <c r="B799" s="71"/>
      <c r="C799" s="71"/>
      <c r="D799" s="174"/>
    </row>
    <row r="800" s="70" customFormat="1" customHeight="1" spans="2:4">
      <c r="B800" s="71"/>
      <c r="C800" s="71"/>
      <c r="D800" s="174"/>
    </row>
    <row r="801" s="70" customFormat="1" customHeight="1" spans="2:4">
      <c r="B801" s="71"/>
      <c r="C801" s="71"/>
      <c r="D801" s="174"/>
    </row>
    <row r="802" s="70" customFormat="1" customHeight="1" spans="2:4">
      <c r="B802" s="71"/>
      <c r="C802" s="71"/>
      <c r="D802" s="174"/>
    </row>
    <row r="803" s="70" customFormat="1" customHeight="1" spans="2:4">
      <c r="B803" s="71"/>
      <c r="C803" s="71"/>
      <c r="D803" s="174"/>
    </row>
    <row r="804" s="70" customFormat="1" customHeight="1" spans="2:4">
      <c r="B804" s="71"/>
      <c r="C804" s="71"/>
      <c r="D804" s="174"/>
    </row>
    <row r="805" s="70" customFormat="1" customHeight="1" spans="2:4">
      <c r="B805" s="71"/>
      <c r="C805" s="71"/>
      <c r="D805" s="174"/>
    </row>
    <row r="806" s="70" customFormat="1" customHeight="1" spans="2:4">
      <c r="B806" s="71"/>
      <c r="C806" s="71"/>
      <c r="D806" s="174"/>
    </row>
    <row r="807" s="70" customFormat="1" customHeight="1" spans="2:4">
      <c r="B807" s="71"/>
      <c r="C807" s="71"/>
      <c r="D807" s="174"/>
    </row>
    <row r="808" s="70" customFormat="1" customHeight="1" spans="2:4">
      <c r="B808" s="71"/>
      <c r="C808" s="71"/>
      <c r="D808" s="174"/>
    </row>
    <row r="809" s="70" customFormat="1" customHeight="1" spans="2:4">
      <c r="B809" s="71"/>
      <c r="C809" s="71"/>
      <c r="D809" s="174"/>
    </row>
    <row r="810" s="70" customFormat="1" customHeight="1" spans="2:4">
      <c r="B810" s="71"/>
      <c r="C810" s="71"/>
      <c r="D810" s="174"/>
    </row>
    <row r="811" s="70" customFormat="1" customHeight="1" spans="2:4">
      <c r="B811" s="71"/>
      <c r="C811" s="71"/>
      <c r="D811" s="174"/>
    </row>
    <row r="812" s="70" customFormat="1" customHeight="1" spans="2:4">
      <c r="B812" s="71"/>
      <c r="C812" s="71"/>
      <c r="D812" s="174"/>
    </row>
    <row r="813" s="70" customFormat="1" customHeight="1" spans="2:4">
      <c r="B813" s="71"/>
      <c r="C813" s="71"/>
      <c r="D813" s="174"/>
    </row>
    <row r="814" s="70" customFormat="1" customHeight="1" spans="2:4">
      <c r="B814" s="71"/>
      <c r="C814" s="71"/>
      <c r="D814" s="174"/>
    </row>
    <row r="815" s="70" customFormat="1" customHeight="1" spans="2:4">
      <c r="B815" s="71"/>
      <c r="C815" s="71"/>
      <c r="D815" s="174"/>
    </row>
    <row r="816" s="70" customFormat="1" customHeight="1" spans="2:4">
      <c r="B816" s="71"/>
      <c r="C816" s="71"/>
      <c r="D816" s="174"/>
    </row>
    <row r="817" s="70" customFormat="1" customHeight="1" spans="2:4">
      <c r="B817" s="71"/>
      <c r="C817" s="71"/>
      <c r="D817" s="174"/>
    </row>
    <row r="818" s="70" customFormat="1" customHeight="1" spans="2:4">
      <c r="B818" s="71"/>
      <c r="C818" s="71"/>
      <c r="D818" s="174"/>
    </row>
    <row r="819" s="70" customFormat="1" customHeight="1" spans="2:4">
      <c r="B819" s="71"/>
      <c r="C819" s="71"/>
      <c r="D819" s="174"/>
    </row>
    <row r="820" s="70" customFormat="1" customHeight="1" spans="2:4">
      <c r="B820" s="71"/>
      <c r="C820" s="71"/>
      <c r="D820" s="174"/>
    </row>
    <row r="821" s="70" customFormat="1" customHeight="1" spans="2:4">
      <c r="B821" s="71"/>
      <c r="C821" s="71"/>
      <c r="D821" s="174"/>
    </row>
    <row r="822" s="70" customFormat="1" customHeight="1" spans="2:4">
      <c r="B822" s="71"/>
      <c r="C822" s="71"/>
      <c r="D822" s="174"/>
    </row>
    <row r="823" s="70" customFormat="1" customHeight="1" spans="2:4">
      <c r="B823" s="71"/>
      <c r="C823" s="71"/>
      <c r="D823" s="174"/>
    </row>
    <row r="824" s="70" customFormat="1" customHeight="1" spans="2:4">
      <c r="B824" s="71"/>
      <c r="C824" s="71"/>
      <c r="D824" s="174"/>
    </row>
    <row r="825" s="70" customFormat="1" customHeight="1" spans="2:4">
      <c r="B825" s="71"/>
      <c r="C825" s="71"/>
      <c r="D825" s="174"/>
    </row>
    <row r="826" s="70" customFormat="1" customHeight="1" spans="2:4">
      <c r="B826" s="71"/>
      <c r="C826" s="71"/>
      <c r="D826" s="174"/>
    </row>
    <row r="827" s="70" customFormat="1" customHeight="1" spans="2:4">
      <c r="B827" s="71"/>
      <c r="C827" s="71"/>
      <c r="D827" s="174"/>
    </row>
    <row r="828" s="70" customFormat="1" customHeight="1" spans="2:4">
      <c r="B828" s="71"/>
      <c r="C828" s="71"/>
      <c r="D828" s="174"/>
    </row>
    <row r="829" s="70" customFormat="1" customHeight="1" spans="2:4">
      <c r="B829" s="71"/>
      <c r="C829" s="71"/>
      <c r="D829" s="174"/>
    </row>
    <row r="830" s="70" customFormat="1" customHeight="1" spans="2:4">
      <c r="B830" s="71"/>
      <c r="C830" s="71"/>
      <c r="D830" s="174"/>
    </row>
    <row r="831" s="70" customFormat="1" customHeight="1" spans="2:4">
      <c r="B831" s="71"/>
      <c r="C831" s="71"/>
      <c r="D831" s="174"/>
    </row>
    <row r="832" s="70" customFormat="1" customHeight="1" spans="2:4">
      <c r="B832" s="71"/>
      <c r="C832" s="71"/>
      <c r="D832" s="174"/>
    </row>
    <row r="833" s="70" customFormat="1" customHeight="1" spans="2:4">
      <c r="B833" s="71"/>
      <c r="C833" s="71"/>
      <c r="D833" s="174"/>
    </row>
    <row r="834" s="70" customFormat="1" customHeight="1" spans="2:4">
      <c r="B834" s="71"/>
      <c r="C834" s="71"/>
      <c r="D834" s="174"/>
    </row>
    <row r="835" s="70" customFormat="1" customHeight="1" spans="2:4">
      <c r="B835" s="71"/>
      <c r="C835" s="71">
        <v>26820000</v>
      </c>
      <c r="D835" s="174"/>
    </row>
  </sheetData>
  <mergeCells count="1">
    <mergeCell ref="A1:D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0"/>
  <sheetViews>
    <sheetView workbookViewId="0">
      <selection activeCell="F12" sqref="F12"/>
    </sheetView>
  </sheetViews>
  <sheetFormatPr defaultColWidth="9" defaultRowHeight="17" customHeight="1" outlineLevelCol="5"/>
  <cols>
    <col min="1" max="1" width="38.6333333333333" customWidth="1"/>
    <col min="2" max="5" width="10.1333333333333" style="142" customWidth="1"/>
  </cols>
  <sheetData>
    <row r="1" ht="40" customHeight="1" spans="1:5">
      <c r="A1" s="143" t="s">
        <v>66</v>
      </c>
      <c r="B1" s="144"/>
      <c r="C1" s="144"/>
      <c r="D1" s="144"/>
      <c r="E1" s="144"/>
    </row>
    <row r="2" customHeight="1" spans="1:5">
      <c r="A2" s="145" t="s">
        <v>67</v>
      </c>
      <c r="B2" s="146" t="s">
        <v>68</v>
      </c>
      <c r="C2" s="147"/>
      <c r="D2" s="148"/>
      <c r="E2" s="149" t="s">
        <v>2</v>
      </c>
    </row>
    <row r="3" customHeight="1" spans="1:5">
      <c r="A3" s="150" t="s">
        <v>69</v>
      </c>
      <c r="B3" s="151" t="s">
        <v>70</v>
      </c>
      <c r="C3" s="151" t="s">
        <v>71</v>
      </c>
      <c r="D3" s="151" t="s">
        <v>72</v>
      </c>
      <c r="E3" s="151" t="s">
        <v>73</v>
      </c>
    </row>
    <row r="4" customHeight="1" spans="1:6">
      <c r="A4" s="152" t="s">
        <v>74</v>
      </c>
      <c r="B4" s="153">
        <f t="shared" ref="B4:B67" si="0">C4+D4+E4</f>
        <v>153061</v>
      </c>
      <c r="C4" s="154">
        <f>C5+C12+C17+C24+C27+C33+C38+C41+C45+C49+C55+C58+C60+C63+C67+C70+C73+C77+C84</f>
        <v>152748</v>
      </c>
      <c r="D4" s="154">
        <f>D5+D12+D17+D24+D27+D33+D38+D41+D45+D49+D55+D58+D60+D63+D67+D70+D73+D77+D84</f>
        <v>54</v>
      </c>
      <c r="E4" s="154">
        <f>E5+E12+E17+E24+E27+E33+E38+E41+E45+E49+E55+E58+E60+E63+E67+E70+E73+E77+E84</f>
        <v>259</v>
      </c>
      <c r="F4" s="155"/>
    </row>
    <row r="5" customHeight="1" spans="1:6">
      <c r="A5" s="156" t="s">
        <v>75</v>
      </c>
      <c r="B5" s="153">
        <f t="shared" si="0"/>
        <v>2086</v>
      </c>
      <c r="C5" s="153">
        <f>SUM(C6:C11)</f>
        <v>2018</v>
      </c>
      <c r="D5" s="153">
        <f>SUM(D6:D11)</f>
        <v>0</v>
      </c>
      <c r="E5" s="153">
        <f>SUM(E6:E11)</f>
        <v>68</v>
      </c>
      <c r="F5" s="155"/>
    </row>
    <row r="6" customHeight="1" spans="1:6">
      <c r="A6" s="156" t="s">
        <v>76</v>
      </c>
      <c r="B6" s="153">
        <f t="shared" si="0"/>
        <v>1607</v>
      </c>
      <c r="C6" s="154">
        <v>1564</v>
      </c>
      <c r="D6" s="154"/>
      <c r="E6" s="154">
        <v>43</v>
      </c>
      <c r="F6" s="155"/>
    </row>
    <row r="7" customHeight="1" spans="1:6">
      <c r="A7" s="156" t="s">
        <v>77</v>
      </c>
      <c r="B7" s="153">
        <f t="shared" si="0"/>
        <v>9</v>
      </c>
      <c r="C7" s="154"/>
      <c r="D7" s="154"/>
      <c r="E7" s="154">
        <v>9</v>
      </c>
      <c r="F7" s="155"/>
    </row>
    <row r="8" customHeight="1" spans="1:6">
      <c r="A8" s="157" t="s">
        <v>78</v>
      </c>
      <c r="B8" s="153">
        <f t="shared" si="0"/>
        <v>126</v>
      </c>
      <c r="C8" s="154">
        <v>120</v>
      </c>
      <c r="D8" s="154"/>
      <c r="E8" s="154">
        <v>6</v>
      </c>
      <c r="F8" s="155"/>
    </row>
    <row r="9" customHeight="1" spans="1:6">
      <c r="A9" s="158" t="s">
        <v>79</v>
      </c>
      <c r="B9" s="153">
        <f t="shared" si="0"/>
        <v>99</v>
      </c>
      <c r="C9" s="154">
        <v>95</v>
      </c>
      <c r="D9" s="154"/>
      <c r="E9" s="154">
        <v>4</v>
      </c>
      <c r="F9" s="155"/>
    </row>
    <row r="10" customHeight="1" spans="1:6">
      <c r="A10" s="158" t="s">
        <v>80</v>
      </c>
      <c r="B10" s="153">
        <f t="shared" si="0"/>
        <v>132</v>
      </c>
      <c r="C10" s="154">
        <v>126</v>
      </c>
      <c r="D10" s="154"/>
      <c r="E10" s="154">
        <v>6</v>
      </c>
      <c r="F10" s="155"/>
    </row>
    <row r="11" customHeight="1" spans="1:6">
      <c r="A11" s="158" t="s">
        <v>81</v>
      </c>
      <c r="B11" s="153">
        <f t="shared" si="0"/>
        <v>113</v>
      </c>
      <c r="C11" s="154">
        <v>113</v>
      </c>
      <c r="D11" s="154"/>
      <c r="E11" s="154"/>
      <c r="F11" s="155"/>
    </row>
    <row r="12" customHeight="1" spans="1:6">
      <c r="A12" s="156" t="s">
        <v>82</v>
      </c>
      <c r="B12" s="153">
        <f t="shared" si="0"/>
        <v>789</v>
      </c>
      <c r="C12" s="154">
        <f>SUM(C13:C16)</f>
        <v>699</v>
      </c>
      <c r="D12" s="154">
        <f>SUM(D13:D16)</f>
        <v>0</v>
      </c>
      <c r="E12" s="154">
        <f>SUM(E13:E16)</f>
        <v>90</v>
      </c>
      <c r="F12" s="155"/>
    </row>
    <row r="13" customHeight="1" spans="1:6">
      <c r="A13" s="156" t="s">
        <v>76</v>
      </c>
      <c r="B13" s="153">
        <f t="shared" si="0"/>
        <v>492</v>
      </c>
      <c r="C13" s="154">
        <v>450</v>
      </c>
      <c r="D13" s="154"/>
      <c r="E13" s="154">
        <v>42</v>
      </c>
      <c r="F13" s="155"/>
    </row>
    <row r="14" customHeight="1" spans="1:6">
      <c r="A14" s="157" t="s">
        <v>83</v>
      </c>
      <c r="B14" s="153">
        <f t="shared" si="0"/>
        <v>72</v>
      </c>
      <c r="C14" s="154">
        <v>63</v>
      </c>
      <c r="D14" s="154"/>
      <c r="E14" s="154">
        <v>9</v>
      </c>
      <c r="F14" s="155"/>
    </row>
    <row r="15" customHeight="1" spans="1:6">
      <c r="A15" s="157" t="s">
        <v>84</v>
      </c>
      <c r="B15" s="153">
        <f t="shared" si="0"/>
        <v>63</v>
      </c>
      <c r="C15" s="154">
        <v>54</v>
      </c>
      <c r="D15" s="154"/>
      <c r="E15" s="154">
        <v>9</v>
      </c>
      <c r="F15" s="155"/>
    </row>
    <row r="16" customHeight="1" spans="1:6">
      <c r="A16" s="157" t="s">
        <v>85</v>
      </c>
      <c r="B16" s="153">
        <f t="shared" si="0"/>
        <v>162</v>
      </c>
      <c r="C16" s="154">
        <v>132</v>
      </c>
      <c r="D16" s="154"/>
      <c r="E16" s="154">
        <v>30</v>
      </c>
      <c r="F16" s="155"/>
    </row>
    <row r="17" customHeight="1" spans="1:6">
      <c r="A17" s="156" t="s">
        <v>86</v>
      </c>
      <c r="B17" s="153">
        <f t="shared" si="0"/>
        <v>26878</v>
      </c>
      <c r="C17" s="154">
        <f>SUM(C18:C23)</f>
        <v>26878</v>
      </c>
      <c r="D17" s="154">
        <f>SUM(D18:D23)</f>
        <v>0</v>
      </c>
      <c r="E17" s="154">
        <f>SUM(E18:E23)</f>
        <v>0</v>
      </c>
      <c r="F17" s="155"/>
    </row>
    <row r="18" customHeight="1" spans="1:6">
      <c r="A18" s="156" t="s">
        <v>76</v>
      </c>
      <c r="B18" s="153">
        <f t="shared" si="0"/>
        <v>10132</v>
      </c>
      <c r="C18" s="154">
        <v>10132</v>
      </c>
      <c r="D18" s="154"/>
      <c r="E18" s="154"/>
      <c r="F18" s="155"/>
    </row>
    <row r="19" customHeight="1" spans="1:6">
      <c r="A19" s="156" t="s">
        <v>87</v>
      </c>
      <c r="B19" s="153">
        <f t="shared" si="0"/>
        <v>75</v>
      </c>
      <c r="C19" s="154">
        <v>75</v>
      </c>
      <c r="D19" s="154"/>
      <c r="E19" s="154"/>
      <c r="F19" s="155"/>
    </row>
    <row r="20" customHeight="1" spans="1:6">
      <c r="A20" s="157" t="s">
        <v>88</v>
      </c>
      <c r="B20" s="153">
        <f t="shared" si="0"/>
        <v>9970</v>
      </c>
      <c r="C20" s="154">
        <v>9970</v>
      </c>
      <c r="D20" s="154"/>
      <c r="E20" s="154"/>
      <c r="F20" s="155"/>
    </row>
    <row r="21" customHeight="1" spans="1:6">
      <c r="A21" s="156" t="s">
        <v>89</v>
      </c>
      <c r="B21" s="153">
        <f t="shared" si="0"/>
        <v>1999</v>
      </c>
      <c r="C21" s="154">
        <v>1999</v>
      </c>
      <c r="D21" s="154"/>
      <c r="E21" s="154"/>
      <c r="F21" s="155"/>
    </row>
    <row r="22" customHeight="1" spans="1:6">
      <c r="A22" s="156" t="s">
        <v>90</v>
      </c>
      <c r="B22" s="153">
        <f t="shared" si="0"/>
        <v>494</v>
      </c>
      <c r="C22" s="154">
        <v>494</v>
      </c>
      <c r="D22" s="154"/>
      <c r="E22" s="154"/>
      <c r="F22" s="155"/>
    </row>
    <row r="23" customHeight="1" spans="1:6">
      <c r="A23" s="157" t="s">
        <v>91</v>
      </c>
      <c r="B23" s="153">
        <f t="shared" si="0"/>
        <v>4208</v>
      </c>
      <c r="C23" s="154">
        <v>4208</v>
      </c>
      <c r="D23" s="154"/>
      <c r="E23" s="154"/>
      <c r="F23" s="155"/>
    </row>
    <row r="24" customHeight="1" spans="1:6">
      <c r="A24" s="156" t="s">
        <v>92</v>
      </c>
      <c r="B24" s="153">
        <f t="shared" si="0"/>
        <v>7835</v>
      </c>
      <c r="C24" s="154">
        <f>SUM(C25:C26)</f>
        <v>7814</v>
      </c>
      <c r="D24" s="154">
        <f>SUM(D25:D26)</f>
        <v>0</v>
      </c>
      <c r="E24" s="154">
        <f>SUM(E25:E26)</f>
        <v>21</v>
      </c>
      <c r="F24" s="155"/>
    </row>
    <row r="25" customHeight="1" spans="1:6">
      <c r="A25" s="156" t="s">
        <v>76</v>
      </c>
      <c r="B25" s="153">
        <f t="shared" si="0"/>
        <v>762</v>
      </c>
      <c r="C25" s="154">
        <v>741</v>
      </c>
      <c r="D25" s="154"/>
      <c r="E25" s="154">
        <v>21</v>
      </c>
      <c r="F25" s="155"/>
    </row>
    <row r="26" customHeight="1" spans="1:6">
      <c r="A26" s="157" t="s">
        <v>93</v>
      </c>
      <c r="B26" s="153">
        <f t="shared" si="0"/>
        <v>7073</v>
      </c>
      <c r="C26" s="154">
        <v>7073</v>
      </c>
      <c r="D26" s="154"/>
      <c r="E26" s="154"/>
      <c r="F26" s="155"/>
    </row>
    <row r="27" customHeight="1" spans="1:6">
      <c r="A27" s="157" t="s">
        <v>94</v>
      </c>
      <c r="B27" s="153">
        <f t="shared" si="0"/>
        <v>1402</v>
      </c>
      <c r="C27" s="154">
        <f>C28+C29+C30+C31+C32</f>
        <v>1397</v>
      </c>
      <c r="D27" s="154">
        <f>SUM(D28:D31)</f>
        <v>0</v>
      </c>
      <c r="E27" s="154">
        <f>E28+E29+E30+E31+E32</f>
        <v>5</v>
      </c>
      <c r="F27" s="155"/>
    </row>
    <row r="28" customHeight="1" spans="1:6">
      <c r="A28" s="157" t="s">
        <v>76</v>
      </c>
      <c r="B28" s="153">
        <f t="shared" si="0"/>
        <v>1025</v>
      </c>
      <c r="C28" s="154">
        <v>1025</v>
      </c>
      <c r="D28" s="154"/>
      <c r="E28" s="154"/>
      <c r="F28" s="155"/>
    </row>
    <row r="29" customHeight="1" spans="1:6">
      <c r="A29" s="156" t="s">
        <v>95</v>
      </c>
      <c r="B29" s="153">
        <f t="shared" si="0"/>
        <v>92</v>
      </c>
      <c r="C29" s="154">
        <v>92</v>
      </c>
      <c r="D29" s="154"/>
      <c r="E29" s="154"/>
      <c r="F29" s="155"/>
    </row>
    <row r="30" customHeight="1" spans="1:6">
      <c r="A30" s="157" t="s">
        <v>96</v>
      </c>
      <c r="B30" s="153">
        <f t="shared" si="0"/>
        <v>140</v>
      </c>
      <c r="C30" s="154">
        <v>140</v>
      </c>
      <c r="D30" s="154"/>
      <c r="E30" s="154"/>
      <c r="F30" s="155"/>
    </row>
    <row r="31" customHeight="1" spans="1:6">
      <c r="A31" s="157" t="s">
        <v>97</v>
      </c>
      <c r="B31" s="153">
        <f t="shared" si="0"/>
        <v>70</v>
      </c>
      <c r="C31" s="154">
        <v>70</v>
      </c>
      <c r="D31" s="154"/>
      <c r="E31" s="154"/>
      <c r="F31" s="155"/>
    </row>
    <row r="32" customHeight="1" spans="1:6">
      <c r="A32" s="157" t="s">
        <v>98</v>
      </c>
      <c r="B32" s="153">
        <f t="shared" si="0"/>
        <v>75</v>
      </c>
      <c r="C32" s="154">
        <v>70</v>
      </c>
      <c r="D32" s="154"/>
      <c r="E32" s="154">
        <v>5</v>
      </c>
      <c r="F32" s="155"/>
    </row>
    <row r="33" customHeight="1" spans="1:6">
      <c r="A33" s="156" t="s">
        <v>99</v>
      </c>
      <c r="B33" s="153">
        <f t="shared" si="0"/>
        <v>2634</v>
      </c>
      <c r="C33" s="154">
        <f>SUM(C34:C37)</f>
        <v>2634</v>
      </c>
      <c r="D33" s="154">
        <f>SUM(D34:D37)</f>
        <v>0</v>
      </c>
      <c r="E33" s="154">
        <f>SUM(E34:E37)</f>
        <v>0</v>
      </c>
      <c r="F33" s="155"/>
    </row>
    <row r="34" customHeight="1" spans="1:6">
      <c r="A34" s="157" t="s">
        <v>76</v>
      </c>
      <c r="B34" s="153">
        <f t="shared" si="0"/>
        <v>1170</v>
      </c>
      <c r="C34" s="154">
        <v>1170</v>
      </c>
      <c r="D34" s="154"/>
      <c r="E34" s="154"/>
      <c r="F34" s="155"/>
    </row>
    <row r="35" customHeight="1" spans="1:6">
      <c r="A35" s="158" t="s">
        <v>100</v>
      </c>
      <c r="B35" s="153">
        <f t="shared" si="0"/>
        <v>10</v>
      </c>
      <c r="C35" s="154">
        <v>10</v>
      </c>
      <c r="D35" s="154"/>
      <c r="E35" s="154"/>
      <c r="F35" s="155"/>
    </row>
    <row r="36" customHeight="1" spans="1:6">
      <c r="A36" s="156" t="s">
        <v>101</v>
      </c>
      <c r="B36" s="153">
        <f t="shared" si="0"/>
        <v>207</v>
      </c>
      <c r="C36" s="154">
        <v>207</v>
      </c>
      <c r="D36" s="154"/>
      <c r="E36" s="154"/>
      <c r="F36" s="155"/>
    </row>
    <row r="37" customHeight="1" spans="1:6">
      <c r="A37" s="157" t="s">
        <v>102</v>
      </c>
      <c r="B37" s="153">
        <f t="shared" si="0"/>
        <v>1247</v>
      </c>
      <c r="C37" s="154">
        <v>1247</v>
      </c>
      <c r="D37" s="154"/>
      <c r="E37" s="154"/>
      <c r="F37" s="155"/>
    </row>
    <row r="38" customHeight="1" spans="1:6">
      <c r="A38" s="156" t="s">
        <v>103</v>
      </c>
      <c r="B38" s="153">
        <f t="shared" si="0"/>
        <v>2860</v>
      </c>
      <c r="C38" s="154">
        <f>SUM(C39:C40)</f>
        <v>2860</v>
      </c>
      <c r="D38" s="154">
        <f>SUM(D39)</f>
        <v>0</v>
      </c>
      <c r="E38" s="154">
        <f>SUM(E39:E40)</f>
        <v>0</v>
      </c>
      <c r="F38" s="155"/>
    </row>
    <row r="39" customHeight="1" spans="1:6">
      <c r="A39" s="156" t="s">
        <v>76</v>
      </c>
      <c r="B39" s="153">
        <f t="shared" si="0"/>
        <v>1700</v>
      </c>
      <c r="C39" s="154">
        <v>1700</v>
      </c>
      <c r="D39" s="154"/>
      <c r="E39" s="154"/>
      <c r="F39" s="155"/>
    </row>
    <row r="40" customHeight="1" spans="1:6">
      <c r="A40" s="156" t="s">
        <v>104</v>
      </c>
      <c r="B40" s="153">
        <f t="shared" si="0"/>
        <v>1160</v>
      </c>
      <c r="C40" s="154">
        <v>1160</v>
      </c>
      <c r="D40" s="154"/>
      <c r="E40" s="154"/>
      <c r="F40" s="155"/>
    </row>
    <row r="41" customHeight="1" spans="1:6">
      <c r="A41" s="157" t="s">
        <v>105</v>
      </c>
      <c r="B41" s="153">
        <f t="shared" si="0"/>
        <v>731</v>
      </c>
      <c r="C41" s="154">
        <f>SUM(C42:C44)</f>
        <v>730</v>
      </c>
      <c r="D41" s="154">
        <f>SUM(D42:D44)</f>
        <v>0</v>
      </c>
      <c r="E41" s="154">
        <f>SUM(E42:E44)</f>
        <v>1</v>
      </c>
      <c r="F41" s="155"/>
    </row>
    <row r="42" customHeight="1" spans="1:6">
      <c r="A42" s="156" t="s">
        <v>76</v>
      </c>
      <c r="B42" s="153">
        <f t="shared" si="0"/>
        <v>328</v>
      </c>
      <c r="C42" s="154">
        <v>327</v>
      </c>
      <c r="D42" s="154"/>
      <c r="E42" s="154">
        <v>1</v>
      </c>
      <c r="F42" s="155"/>
    </row>
    <row r="43" customHeight="1" spans="1:6">
      <c r="A43" s="156" t="s">
        <v>106</v>
      </c>
      <c r="B43" s="153">
        <f t="shared" si="0"/>
        <v>99</v>
      </c>
      <c r="C43" s="154">
        <v>99</v>
      </c>
      <c r="D43" s="154"/>
      <c r="E43" s="154"/>
      <c r="F43" s="155"/>
    </row>
    <row r="44" customHeight="1" spans="1:6">
      <c r="A44" s="157" t="s">
        <v>107</v>
      </c>
      <c r="B44" s="153">
        <f t="shared" si="0"/>
        <v>304</v>
      </c>
      <c r="C44" s="154">
        <v>304</v>
      </c>
      <c r="D44" s="154"/>
      <c r="E44" s="154"/>
      <c r="F44" s="155"/>
    </row>
    <row r="45" customHeight="1" spans="1:6">
      <c r="A45" s="158" t="s">
        <v>108</v>
      </c>
      <c r="B45" s="153">
        <f t="shared" si="0"/>
        <v>2170</v>
      </c>
      <c r="C45" s="154">
        <f>SUM(C46:C48)</f>
        <v>2170</v>
      </c>
      <c r="D45" s="154">
        <f>SUM(D46:D48)</f>
        <v>0</v>
      </c>
      <c r="E45" s="154">
        <f>SUM(E46:E48)</f>
        <v>0</v>
      </c>
      <c r="F45" s="155"/>
    </row>
    <row r="46" customHeight="1" spans="1:6">
      <c r="A46" s="156" t="s">
        <v>76</v>
      </c>
      <c r="B46" s="153">
        <f t="shared" si="0"/>
        <v>1424</v>
      </c>
      <c r="C46" s="154">
        <v>1424</v>
      </c>
      <c r="D46" s="154"/>
      <c r="E46" s="154"/>
      <c r="F46" s="155"/>
    </row>
    <row r="47" customHeight="1" spans="1:6">
      <c r="A47" s="156" t="s">
        <v>77</v>
      </c>
      <c r="B47" s="153">
        <f t="shared" si="0"/>
        <v>423</v>
      </c>
      <c r="C47" s="154">
        <v>423</v>
      </c>
      <c r="D47" s="154"/>
      <c r="E47" s="154"/>
      <c r="F47" s="155"/>
    </row>
    <row r="48" customHeight="1" spans="1:6">
      <c r="A48" s="156" t="s">
        <v>109</v>
      </c>
      <c r="B48" s="153">
        <f t="shared" si="0"/>
        <v>323</v>
      </c>
      <c r="C48" s="154">
        <v>323</v>
      </c>
      <c r="D48" s="154"/>
      <c r="E48" s="154"/>
      <c r="F48" s="155"/>
    </row>
    <row r="49" customHeight="1" spans="1:6">
      <c r="A49" s="158" t="s">
        <v>110</v>
      </c>
      <c r="B49" s="153">
        <f t="shared" si="0"/>
        <v>79491</v>
      </c>
      <c r="C49" s="154">
        <f>SUM(C50:C54)</f>
        <v>79491</v>
      </c>
      <c r="D49" s="154">
        <f>SUM(D50:D54)</f>
        <v>0</v>
      </c>
      <c r="E49" s="154">
        <f>SUM(E50:E54)</f>
        <v>0</v>
      </c>
      <c r="F49" s="155"/>
    </row>
    <row r="50" customHeight="1" spans="1:6">
      <c r="A50" s="156" t="s">
        <v>76</v>
      </c>
      <c r="B50" s="153">
        <f t="shared" si="0"/>
        <v>9416</v>
      </c>
      <c r="C50" s="154">
        <v>9416</v>
      </c>
      <c r="D50" s="154"/>
      <c r="E50" s="154"/>
      <c r="F50" s="155"/>
    </row>
    <row r="51" customHeight="1" spans="1:6">
      <c r="A51" s="156" t="s">
        <v>111</v>
      </c>
      <c r="B51" s="153">
        <f t="shared" si="0"/>
        <v>0</v>
      </c>
      <c r="C51" s="154"/>
      <c r="D51" s="154"/>
      <c r="E51" s="154"/>
      <c r="F51" s="155"/>
    </row>
    <row r="52" customHeight="1" spans="1:6">
      <c r="A52" s="156" t="s">
        <v>112</v>
      </c>
      <c r="B52" s="153">
        <f t="shared" si="0"/>
        <v>0</v>
      </c>
      <c r="C52" s="154"/>
      <c r="D52" s="154"/>
      <c r="E52" s="154"/>
      <c r="F52" s="155"/>
    </row>
    <row r="53" customHeight="1" spans="1:6">
      <c r="A53" s="156" t="s">
        <v>113</v>
      </c>
      <c r="B53" s="153">
        <f t="shared" si="0"/>
        <v>448</v>
      </c>
      <c r="C53" s="154">
        <v>448</v>
      </c>
      <c r="D53" s="154"/>
      <c r="E53" s="154"/>
      <c r="F53" s="155"/>
    </row>
    <row r="54" customHeight="1" spans="1:6">
      <c r="A54" s="157" t="s">
        <v>114</v>
      </c>
      <c r="B54" s="153">
        <f t="shared" si="0"/>
        <v>69627</v>
      </c>
      <c r="C54" s="154">
        <v>69627</v>
      </c>
      <c r="D54" s="154"/>
      <c r="E54" s="154"/>
      <c r="F54" s="155"/>
    </row>
    <row r="55" customHeight="1" spans="1:6">
      <c r="A55" s="157" t="s">
        <v>115</v>
      </c>
      <c r="B55" s="153">
        <f t="shared" si="0"/>
        <v>413</v>
      </c>
      <c r="C55" s="154">
        <f>SUM(C56:C57)</f>
        <v>413</v>
      </c>
      <c r="D55" s="154">
        <f>SUM(D56:D57)</f>
        <v>0</v>
      </c>
      <c r="E55" s="154">
        <f>SUM(E56:E57)</f>
        <v>0</v>
      </c>
      <c r="F55" s="155"/>
    </row>
    <row r="56" customHeight="1" spans="1:6">
      <c r="A56" s="157" t="s">
        <v>76</v>
      </c>
      <c r="B56" s="153">
        <f t="shared" si="0"/>
        <v>365</v>
      </c>
      <c r="C56" s="154">
        <v>365</v>
      </c>
      <c r="D56" s="154"/>
      <c r="E56" s="154"/>
      <c r="F56" s="155"/>
    </row>
    <row r="57" customHeight="1" spans="1:6">
      <c r="A57" s="156" t="s">
        <v>116</v>
      </c>
      <c r="B57" s="153">
        <f t="shared" si="0"/>
        <v>48</v>
      </c>
      <c r="C57" s="154">
        <v>48</v>
      </c>
      <c r="D57" s="154"/>
      <c r="E57" s="154"/>
      <c r="F57" s="155"/>
    </row>
    <row r="58" customHeight="1" spans="1:6">
      <c r="A58" s="157" t="s">
        <v>117</v>
      </c>
      <c r="B58" s="153">
        <f t="shared" si="0"/>
        <v>121</v>
      </c>
      <c r="C58" s="154">
        <f>SUM(C59)</f>
        <v>121</v>
      </c>
      <c r="D58" s="154">
        <f>SUM(D59)</f>
        <v>0</v>
      </c>
      <c r="E58" s="154">
        <f>SUM(E59)</f>
        <v>0</v>
      </c>
      <c r="F58" s="155"/>
    </row>
    <row r="59" customHeight="1" spans="1:6">
      <c r="A59" s="157" t="s">
        <v>76</v>
      </c>
      <c r="B59" s="153">
        <f t="shared" si="0"/>
        <v>121</v>
      </c>
      <c r="C59" s="154">
        <v>121</v>
      </c>
      <c r="D59" s="154"/>
      <c r="E59" s="154"/>
      <c r="F59" s="155"/>
    </row>
    <row r="60" customHeight="1" spans="1:6">
      <c r="A60" s="157" t="s">
        <v>118</v>
      </c>
      <c r="B60" s="153">
        <f t="shared" si="0"/>
        <v>854</v>
      </c>
      <c r="C60" s="154">
        <f>SUM(C61:C62)</f>
        <v>854</v>
      </c>
      <c r="D60" s="154">
        <f>SUM(D61:D62)</f>
        <v>0</v>
      </c>
      <c r="E60" s="154">
        <f>SUM(E61:E62)</f>
        <v>0</v>
      </c>
      <c r="F60" s="155"/>
    </row>
    <row r="61" customHeight="1" spans="1:6">
      <c r="A61" s="157" t="s">
        <v>76</v>
      </c>
      <c r="B61" s="153">
        <f t="shared" si="0"/>
        <v>588</v>
      </c>
      <c r="C61" s="154">
        <v>588</v>
      </c>
      <c r="D61" s="154"/>
      <c r="E61" s="154"/>
      <c r="F61" s="155"/>
    </row>
    <row r="62" customHeight="1" spans="1:6">
      <c r="A62" s="157" t="s">
        <v>119</v>
      </c>
      <c r="B62" s="153">
        <f t="shared" si="0"/>
        <v>266</v>
      </c>
      <c r="C62" s="154">
        <v>266</v>
      </c>
      <c r="D62" s="154"/>
      <c r="E62" s="154"/>
      <c r="F62" s="155"/>
    </row>
    <row r="63" customHeight="1" spans="1:6">
      <c r="A63" s="157" t="s">
        <v>120</v>
      </c>
      <c r="B63" s="153">
        <f t="shared" si="0"/>
        <v>3563</v>
      </c>
      <c r="C63" s="154">
        <f>SUM(C64:C66)</f>
        <v>3563</v>
      </c>
      <c r="D63" s="154">
        <f>SUM(D64:D66)</f>
        <v>0</v>
      </c>
      <c r="E63" s="154">
        <f>SUM(E64:E66)</f>
        <v>0</v>
      </c>
      <c r="F63" s="155"/>
    </row>
    <row r="64" customHeight="1" spans="1:6">
      <c r="A64" s="157" t="s">
        <v>76</v>
      </c>
      <c r="B64" s="153">
        <f t="shared" si="0"/>
        <v>3242</v>
      </c>
      <c r="C64" s="154">
        <v>3242</v>
      </c>
      <c r="D64" s="154"/>
      <c r="E64" s="154"/>
      <c r="F64" s="155"/>
    </row>
    <row r="65" customHeight="1" spans="1:6">
      <c r="A65" s="157" t="s">
        <v>121</v>
      </c>
      <c r="B65" s="153">
        <f t="shared" si="0"/>
        <v>0</v>
      </c>
      <c r="C65" s="154"/>
      <c r="D65" s="154"/>
      <c r="E65" s="154"/>
      <c r="F65" s="155"/>
    </row>
    <row r="66" customHeight="1" spans="1:6">
      <c r="A66" s="156" t="s">
        <v>122</v>
      </c>
      <c r="B66" s="153">
        <f t="shared" si="0"/>
        <v>321</v>
      </c>
      <c r="C66" s="154">
        <v>321</v>
      </c>
      <c r="D66" s="154"/>
      <c r="E66" s="154"/>
      <c r="F66" s="155"/>
    </row>
    <row r="67" customHeight="1" spans="1:6">
      <c r="A67" s="157" t="s">
        <v>123</v>
      </c>
      <c r="B67" s="153">
        <f t="shared" si="0"/>
        <v>5243</v>
      </c>
      <c r="C67" s="154">
        <f>SUM(C68:C69)</f>
        <v>5115</v>
      </c>
      <c r="D67" s="154">
        <f>SUM(D68:D69)</f>
        <v>54</v>
      </c>
      <c r="E67" s="154">
        <f>SUM(E68:E69)</f>
        <v>74</v>
      </c>
      <c r="F67" s="155"/>
    </row>
    <row r="68" customHeight="1" spans="1:6">
      <c r="A68" s="156" t="s">
        <v>76</v>
      </c>
      <c r="B68" s="153">
        <f t="shared" ref="B68:B131" si="1">C68+D68+E68</f>
        <v>335</v>
      </c>
      <c r="C68" s="154">
        <v>335</v>
      </c>
      <c r="D68" s="154"/>
      <c r="E68" s="154"/>
      <c r="F68" s="155"/>
    </row>
    <row r="69" customHeight="1" spans="1:6">
      <c r="A69" s="157" t="s">
        <v>124</v>
      </c>
      <c r="B69" s="153">
        <f t="shared" si="1"/>
        <v>4908</v>
      </c>
      <c r="C69" s="154">
        <v>4780</v>
      </c>
      <c r="D69" s="154">
        <v>54</v>
      </c>
      <c r="E69" s="154">
        <v>74</v>
      </c>
      <c r="F69" s="155"/>
    </row>
    <row r="70" customHeight="1" spans="1:6">
      <c r="A70" s="157" t="s">
        <v>125</v>
      </c>
      <c r="B70" s="153">
        <f t="shared" si="1"/>
        <v>2067</v>
      </c>
      <c r="C70" s="154">
        <f>SUM(C71:C72)</f>
        <v>2067</v>
      </c>
      <c r="D70" s="154">
        <f>SUM(D71:D72)</f>
        <v>0</v>
      </c>
      <c r="E70" s="154">
        <f>SUM(E71:E72)</f>
        <v>0</v>
      </c>
      <c r="F70" s="155"/>
    </row>
    <row r="71" customHeight="1" spans="1:6">
      <c r="A71" s="158" t="s">
        <v>76</v>
      </c>
      <c r="B71" s="153">
        <f t="shared" si="1"/>
        <v>781</v>
      </c>
      <c r="C71" s="154">
        <v>781</v>
      </c>
      <c r="D71" s="154"/>
      <c r="E71" s="154"/>
      <c r="F71" s="155"/>
    </row>
    <row r="72" customHeight="1" spans="1:6">
      <c r="A72" s="157" t="s">
        <v>126</v>
      </c>
      <c r="B72" s="153">
        <f t="shared" si="1"/>
        <v>1286</v>
      </c>
      <c r="C72" s="154">
        <v>1286</v>
      </c>
      <c r="D72" s="154"/>
      <c r="E72" s="154"/>
      <c r="F72" s="155"/>
    </row>
    <row r="73" customHeight="1" spans="1:6">
      <c r="A73" s="157" t="s">
        <v>127</v>
      </c>
      <c r="B73" s="153">
        <f t="shared" si="1"/>
        <v>516</v>
      </c>
      <c r="C73" s="154">
        <f>SUM(C74:C76)</f>
        <v>516</v>
      </c>
      <c r="D73" s="154">
        <f>SUM(D74:D76)</f>
        <v>0</v>
      </c>
      <c r="E73" s="154">
        <f>SUM(E74:E76)</f>
        <v>0</v>
      </c>
      <c r="F73" s="155"/>
    </row>
    <row r="74" customHeight="1" spans="1:6">
      <c r="A74" s="157" t="s">
        <v>76</v>
      </c>
      <c r="B74" s="153">
        <f t="shared" si="1"/>
        <v>407</v>
      </c>
      <c r="C74" s="154">
        <v>407</v>
      </c>
      <c r="D74" s="154"/>
      <c r="E74" s="154"/>
      <c r="F74" s="155"/>
    </row>
    <row r="75" customHeight="1" spans="1:6">
      <c r="A75" s="156" t="s">
        <v>128</v>
      </c>
      <c r="B75" s="153">
        <f t="shared" si="1"/>
        <v>16</v>
      </c>
      <c r="C75" s="154">
        <v>16</v>
      </c>
      <c r="D75" s="154"/>
      <c r="E75" s="154"/>
      <c r="F75" s="155"/>
    </row>
    <row r="76" customHeight="1" spans="1:6">
      <c r="A76" s="156" t="s">
        <v>129</v>
      </c>
      <c r="B76" s="153">
        <f t="shared" si="1"/>
        <v>93</v>
      </c>
      <c r="C76" s="154">
        <v>93</v>
      </c>
      <c r="D76" s="154"/>
      <c r="E76" s="154"/>
      <c r="F76" s="155"/>
    </row>
    <row r="77" customHeight="1" spans="1:6">
      <c r="A77" s="156" t="s">
        <v>130</v>
      </c>
      <c r="B77" s="153">
        <f t="shared" si="1"/>
        <v>6382</v>
      </c>
      <c r="C77" s="154">
        <f>SUM(C78:C83)</f>
        <v>6382</v>
      </c>
      <c r="D77" s="154">
        <f>SUM(D78:D83)</f>
        <v>0</v>
      </c>
      <c r="E77" s="154">
        <f>SUM(E78:E83)</f>
        <v>0</v>
      </c>
      <c r="F77" s="155"/>
    </row>
    <row r="78" customHeight="1" spans="1:6">
      <c r="A78" s="156" t="s">
        <v>76</v>
      </c>
      <c r="B78" s="153">
        <f t="shared" si="1"/>
        <v>4270</v>
      </c>
      <c r="C78" s="154">
        <v>4270</v>
      </c>
      <c r="D78" s="154"/>
      <c r="E78" s="154"/>
      <c r="F78" s="155"/>
    </row>
    <row r="79" customHeight="1" spans="1:6">
      <c r="A79" s="156" t="s">
        <v>131</v>
      </c>
      <c r="B79" s="153">
        <f t="shared" si="1"/>
        <v>64</v>
      </c>
      <c r="C79" s="154">
        <v>64</v>
      </c>
      <c r="D79" s="154"/>
      <c r="E79" s="154"/>
      <c r="F79" s="155"/>
    </row>
    <row r="80" customHeight="1" spans="1:6">
      <c r="A80" s="156" t="s">
        <v>132</v>
      </c>
      <c r="B80" s="153">
        <f t="shared" si="1"/>
        <v>368</v>
      </c>
      <c r="C80" s="154">
        <v>368</v>
      </c>
      <c r="D80" s="154"/>
      <c r="E80" s="154"/>
      <c r="F80" s="155"/>
    </row>
    <row r="81" customHeight="1" spans="1:6">
      <c r="A81" s="156" t="s">
        <v>133</v>
      </c>
      <c r="B81" s="153">
        <f t="shared" si="1"/>
        <v>150</v>
      </c>
      <c r="C81" s="154">
        <v>150</v>
      </c>
      <c r="D81" s="154"/>
      <c r="E81" s="154"/>
      <c r="F81" s="155"/>
    </row>
    <row r="82" customHeight="1" spans="1:6">
      <c r="A82" s="156" t="s">
        <v>121</v>
      </c>
      <c r="B82" s="153">
        <f t="shared" si="1"/>
        <v>432</v>
      </c>
      <c r="C82" s="154">
        <v>432</v>
      </c>
      <c r="D82" s="154"/>
      <c r="E82" s="154"/>
      <c r="F82" s="155"/>
    </row>
    <row r="83" customHeight="1" spans="1:6">
      <c r="A83" s="156" t="s">
        <v>134</v>
      </c>
      <c r="B83" s="153">
        <f t="shared" si="1"/>
        <v>1098</v>
      </c>
      <c r="C83" s="154">
        <v>1098</v>
      </c>
      <c r="D83" s="154"/>
      <c r="E83" s="154"/>
      <c r="F83" s="155"/>
    </row>
    <row r="84" customHeight="1" spans="1:6">
      <c r="A84" s="157" t="s">
        <v>135</v>
      </c>
      <c r="B84" s="153">
        <f t="shared" si="1"/>
        <v>7026</v>
      </c>
      <c r="C84" s="154">
        <f>SUM(C85)</f>
        <v>7026</v>
      </c>
      <c r="D84" s="154">
        <f>SUM(D85)</f>
        <v>0</v>
      </c>
      <c r="E84" s="154">
        <f>SUM(E85)</f>
        <v>0</v>
      </c>
      <c r="F84" s="155"/>
    </row>
    <row r="85" customHeight="1" spans="1:6">
      <c r="A85" s="157" t="s">
        <v>136</v>
      </c>
      <c r="B85" s="153">
        <f t="shared" si="1"/>
        <v>7026</v>
      </c>
      <c r="C85" s="154">
        <v>7026</v>
      </c>
      <c r="D85" s="154"/>
      <c r="E85" s="154"/>
      <c r="F85" s="155"/>
    </row>
    <row r="86" customHeight="1" spans="1:6">
      <c r="A86" s="159" t="s">
        <v>46</v>
      </c>
      <c r="B86" s="153">
        <f t="shared" si="1"/>
        <v>454</v>
      </c>
      <c r="C86" s="154">
        <f>C87</f>
        <v>454</v>
      </c>
      <c r="D86" s="154">
        <f>D87</f>
        <v>0</v>
      </c>
      <c r="E86" s="154">
        <f>E87</f>
        <v>0</v>
      </c>
      <c r="F86" s="155"/>
    </row>
    <row r="87" customHeight="1" spans="1:6">
      <c r="A87" s="157" t="s">
        <v>137</v>
      </c>
      <c r="B87" s="153">
        <f t="shared" si="1"/>
        <v>454</v>
      </c>
      <c r="C87" s="154">
        <f>SUM(C88:C89)</f>
        <v>454</v>
      </c>
      <c r="D87" s="154">
        <f>SUM(D88:D89)</f>
        <v>0</v>
      </c>
      <c r="E87" s="154">
        <f>SUM(E88:E89)</f>
        <v>0</v>
      </c>
      <c r="F87" s="155"/>
    </row>
    <row r="88" customHeight="1" spans="1:6">
      <c r="A88" s="157" t="s">
        <v>138</v>
      </c>
      <c r="B88" s="153">
        <f t="shared" si="1"/>
        <v>37</v>
      </c>
      <c r="C88" s="154">
        <v>37</v>
      </c>
      <c r="D88" s="154"/>
      <c r="E88" s="154"/>
      <c r="F88" s="155"/>
    </row>
    <row r="89" customHeight="1" spans="1:6">
      <c r="A89" s="157" t="s">
        <v>139</v>
      </c>
      <c r="B89" s="153">
        <f t="shared" si="1"/>
        <v>417</v>
      </c>
      <c r="C89" s="154">
        <v>417</v>
      </c>
      <c r="D89" s="154"/>
      <c r="E89" s="154">
        <v>0</v>
      </c>
      <c r="F89" s="155"/>
    </row>
    <row r="90" customHeight="1" spans="1:6">
      <c r="A90" s="160" t="s">
        <v>47</v>
      </c>
      <c r="B90" s="153">
        <f t="shared" si="1"/>
        <v>34150</v>
      </c>
      <c r="C90" s="154">
        <f>C91+C93+C100+C103+C106+C114</f>
        <v>34107</v>
      </c>
      <c r="D90" s="154">
        <f>D91+D93+D100+D103+D106+D114</f>
        <v>0</v>
      </c>
      <c r="E90" s="154">
        <f>E91+E93+E100+E103+E106+E114</f>
        <v>43</v>
      </c>
      <c r="F90" s="155"/>
    </row>
    <row r="91" customHeight="1" spans="1:6">
      <c r="A91" s="156" t="s">
        <v>140</v>
      </c>
      <c r="B91" s="153">
        <f t="shared" si="1"/>
        <v>27</v>
      </c>
      <c r="C91" s="154">
        <f>C92</f>
        <v>27</v>
      </c>
      <c r="D91" s="154">
        <f>D92</f>
        <v>0</v>
      </c>
      <c r="E91" s="154">
        <f>E92</f>
        <v>0</v>
      </c>
      <c r="F91" s="155"/>
    </row>
    <row r="92" customHeight="1" spans="1:6">
      <c r="A92" s="156" t="s">
        <v>141</v>
      </c>
      <c r="B92" s="153">
        <f t="shared" si="1"/>
        <v>27</v>
      </c>
      <c r="C92" s="154">
        <v>27</v>
      </c>
      <c r="D92" s="154"/>
      <c r="E92" s="154"/>
      <c r="F92" s="155"/>
    </row>
    <row r="93" customHeight="1" spans="1:6">
      <c r="A93" s="157" t="s">
        <v>142</v>
      </c>
      <c r="B93" s="153">
        <f t="shared" si="1"/>
        <v>28894</v>
      </c>
      <c r="C93" s="154">
        <f>SUM(C94:C99)</f>
        <v>28894</v>
      </c>
      <c r="D93" s="154">
        <f>SUM(D94:D99)</f>
        <v>0</v>
      </c>
      <c r="E93" s="154">
        <f>SUM(E94:E99)</f>
        <v>0</v>
      </c>
      <c r="F93" s="155"/>
    </row>
    <row r="94" customHeight="1" spans="1:6">
      <c r="A94" s="157" t="s">
        <v>76</v>
      </c>
      <c r="B94" s="153">
        <f t="shared" si="1"/>
        <v>13694</v>
      </c>
      <c r="C94" s="154">
        <v>13694</v>
      </c>
      <c r="D94" s="154"/>
      <c r="E94" s="154"/>
      <c r="F94" s="155"/>
    </row>
    <row r="95" customHeight="1" spans="1:6">
      <c r="A95" s="157" t="s">
        <v>106</v>
      </c>
      <c r="B95" s="153">
        <f t="shared" si="1"/>
        <v>1827</v>
      </c>
      <c r="C95" s="154">
        <v>1827</v>
      </c>
      <c r="D95" s="154"/>
      <c r="E95" s="154"/>
      <c r="F95" s="155"/>
    </row>
    <row r="96" customHeight="1" spans="1:6">
      <c r="A96" s="157" t="s">
        <v>143</v>
      </c>
      <c r="B96" s="153">
        <f t="shared" si="1"/>
        <v>49</v>
      </c>
      <c r="C96" s="154">
        <v>49</v>
      </c>
      <c r="D96" s="154"/>
      <c r="E96" s="154"/>
      <c r="F96" s="155"/>
    </row>
    <row r="97" customHeight="1" spans="1:6">
      <c r="A97" s="157" t="s">
        <v>87</v>
      </c>
      <c r="B97" s="153">
        <f t="shared" si="1"/>
        <v>520</v>
      </c>
      <c r="C97" s="154">
        <v>520</v>
      </c>
      <c r="D97" s="154"/>
      <c r="E97" s="154"/>
      <c r="F97" s="155"/>
    </row>
    <row r="98" customHeight="1" spans="1:6">
      <c r="A98" s="161" t="s">
        <v>101</v>
      </c>
      <c r="B98" s="162">
        <f t="shared" si="1"/>
        <v>597</v>
      </c>
      <c r="C98" s="163">
        <v>597</v>
      </c>
      <c r="D98" s="163"/>
      <c r="E98" s="163"/>
      <c r="F98" s="155"/>
    </row>
    <row r="99" customHeight="1" spans="1:6">
      <c r="A99" s="157" t="s">
        <v>144</v>
      </c>
      <c r="B99" s="153">
        <f t="shared" si="1"/>
        <v>12207</v>
      </c>
      <c r="C99" s="154">
        <v>12207</v>
      </c>
      <c r="D99" s="154"/>
      <c r="E99" s="154"/>
      <c r="F99" s="155"/>
    </row>
    <row r="100" customHeight="1" spans="1:6">
      <c r="A100" s="156" t="s">
        <v>145</v>
      </c>
      <c r="B100" s="153">
        <f t="shared" si="1"/>
        <v>264</v>
      </c>
      <c r="C100" s="154">
        <f>SUM(C101:C102)</f>
        <v>264</v>
      </c>
      <c r="D100" s="154">
        <f>SUM(D101:D102)</f>
        <v>0</v>
      </c>
      <c r="E100" s="154">
        <f>SUM(E101:E102)</f>
        <v>0</v>
      </c>
      <c r="F100" s="155"/>
    </row>
    <row r="101" customHeight="1" spans="1:6">
      <c r="A101" s="156" t="s">
        <v>76</v>
      </c>
      <c r="B101" s="153">
        <f t="shared" si="1"/>
        <v>130</v>
      </c>
      <c r="C101" s="154">
        <v>130</v>
      </c>
      <c r="D101" s="154"/>
      <c r="E101" s="154"/>
      <c r="F101" s="155"/>
    </row>
    <row r="102" customHeight="1" spans="1:6">
      <c r="A102" s="156" t="s">
        <v>106</v>
      </c>
      <c r="B102" s="153">
        <f t="shared" si="1"/>
        <v>134</v>
      </c>
      <c r="C102" s="154">
        <v>134</v>
      </c>
      <c r="D102" s="154"/>
      <c r="E102" s="154"/>
      <c r="F102" s="155"/>
    </row>
    <row r="103" customHeight="1" spans="1:6">
      <c r="A103" s="158" t="s">
        <v>146</v>
      </c>
      <c r="B103" s="153">
        <f t="shared" si="1"/>
        <v>431</v>
      </c>
      <c r="C103" s="154">
        <f>SUM(C104:C105)</f>
        <v>431</v>
      </c>
      <c r="D103" s="154">
        <f>SUM(D104:D105)</f>
        <v>0</v>
      </c>
      <c r="E103" s="154">
        <f>SUM(E104:E105)</f>
        <v>0</v>
      </c>
      <c r="F103" s="155"/>
    </row>
    <row r="104" customHeight="1" spans="1:6">
      <c r="A104" s="156" t="s">
        <v>76</v>
      </c>
      <c r="B104" s="153">
        <f t="shared" si="1"/>
        <v>292</v>
      </c>
      <c r="C104" s="154">
        <v>292</v>
      </c>
      <c r="D104" s="154"/>
      <c r="E104" s="154"/>
      <c r="F104" s="155"/>
    </row>
    <row r="105" customHeight="1" spans="1:6">
      <c r="A105" s="156" t="s">
        <v>106</v>
      </c>
      <c r="B105" s="153">
        <f t="shared" si="1"/>
        <v>139</v>
      </c>
      <c r="C105" s="154">
        <v>139</v>
      </c>
      <c r="D105" s="154"/>
      <c r="E105" s="154"/>
      <c r="F105" s="155"/>
    </row>
    <row r="106" customHeight="1" spans="1:6">
      <c r="A106" s="156" t="s">
        <v>147</v>
      </c>
      <c r="B106" s="153">
        <f t="shared" si="1"/>
        <v>2534</v>
      </c>
      <c r="C106" s="154">
        <f>C107+C108+C109+C110+C111+C112+C113</f>
        <v>2491</v>
      </c>
      <c r="D106" s="154">
        <f>SUM(D107:D113)</f>
        <v>0</v>
      </c>
      <c r="E106" s="154">
        <f>E107+E108+E109+E110+E111+E112+E113</f>
        <v>43</v>
      </c>
      <c r="F106" s="155"/>
    </row>
    <row r="107" customHeight="1" spans="1:6">
      <c r="A107" s="157" t="s">
        <v>76</v>
      </c>
      <c r="B107" s="153">
        <f t="shared" si="1"/>
        <v>1090</v>
      </c>
      <c r="C107" s="154">
        <v>1090</v>
      </c>
      <c r="D107" s="154"/>
      <c r="E107" s="154"/>
      <c r="F107" s="155"/>
    </row>
    <row r="108" customHeight="1" spans="1:6">
      <c r="A108" s="157" t="s">
        <v>106</v>
      </c>
      <c r="B108" s="153">
        <f t="shared" si="1"/>
        <v>285</v>
      </c>
      <c r="C108" s="154">
        <v>242</v>
      </c>
      <c r="D108" s="154"/>
      <c r="E108" s="154">
        <v>43</v>
      </c>
      <c r="F108" s="155"/>
    </row>
    <row r="109" customHeight="1" spans="1:6">
      <c r="A109" s="158" t="s">
        <v>148</v>
      </c>
      <c r="B109" s="153">
        <f t="shared" si="1"/>
        <v>781</v>
      </c>
      <c r="C109" s="154">
        <v>781</v>
      </c>
      <c r="D109" s="154"/>
      <c r="E109" s="154"/>
      <c r="F109" s="155"/>
    </row>
    <row r="110" customHeight="1" spans="1:6">
      <c r="A110" s="156" t="s">
        <v>149</v>
      </c>
      <c r="B110" s="153">
        <f t="shared" si="1"/>
        <v>120</v>
      </c>
      <c r="C110" s="154">
        <v>120</v>
      </c>
      <c r="D110" s="154"/>
      <c r="E110" s="154"/>
      <c r="F110" s="155"/>
    </row>
    <row r="111" customHeight="1" spans="1:6">
      <c r="A111" s="156" t="s">
        <v>150</v>
      </c>
      <c r="B111" s="153">
        <f t="shared" si="1"/>
        <v>230</v>
      </c>
      <c r="C111" s="154">
        <v>230</v>
      </c>
      <c r="D111" s="154"/>
      <c r="E111" s="154"/>
      <c r="F111" s="155"/>
    </row>
    <row r="112" customHeight="1" spans="1:6">
      <c r="A112" s="157" t="s">
        <v>151</v>
      </c>
      <c r="B112" s="153">
        <f t="shared" si="1"/>
        <v>13</v>
      </c>
      <c r="C112" s="154">
        <v>13</v>
      </c>
      <c r="D112" s="154"/>
      <c r="E112" s="154"/>
      <c r="F112" s="155"/>
    </row>
    <row r="113" customHeight="1" spans="1:6">
      <c r="A113" s="157" t="s">
        <v>152</v>
      </c>
      <c r="B113" s="153">
        <f t="shared" si="1"/>
        <v>15</v>
      </c>
      <c r="C113" s="154">
        <v>15</v>
      </c>
      <c r="D113" s="154"/>
      <c r="E113" s="154"/>
      <c r="F113" s="155"/>
    </row>
    <row r="114" customHeight="1" spans="1:6">
      <c r="A114" s="157" t="s">
        <v>153</v>
      </c>
      <c r="B114" s="153">
        <f t="shared" si="1"/>
        <v>2000</v>
      </c>
      <c r="C114" s="154">
        <v>2000</v>
      </c>
      <c r="D114" s="154"/>
      <c r="E114" s="154"/>
      <c r="F114" s="155"/>
    </row>
    <row r="115" customHeight="1" spans="1:6">
      <c r="A115" s="160" t="s">
        <v>48</v>
      </c>
      <c r="B115" s="162">
        <f t="shared" si="1"/>
        <v>100130</v>
      </c>
      <c r="C115" s="163">
        <f>C116+C118+C124+C128+C130+C132+C134</f>
        <v>99661</v>
      </c>
      <c r="D115" s="154">
        <f>D116+D118+D124+D128+D130+D132+D134</f>
        <v>0</v>
      </c>
      <c r="E115" s="154">
        <f>E116+E118+E124+E128+E130+E132+E134</f>
        <v>469</v>
      </c>
      <c r="F115" s="155"/>
    </row>
    <row r="116" customHeight="1" spans="1:6">
      <c r="A116" s="157" t="s">
        <v>154</v>
      </c>
      <c r="B116" s="153">
        <f t="shared" si="1"/>
        <v>1731</v>
      </c>
      <c r="C116" s="154">
        <f>SUM(C117)</f>
        <v>1731</v>
      </c>
      <c r="D116" s="154">
        <f>SUM(D117)</f>
        <v>0</v>
      </c>
      <c r="E116" s="154">
        <f>SUM(E117)</f>
        <v>0</v>
      </c>
      <c r="F116" s="155"/>
    </row>
    <row r="117" customHeight="1" spans="1:6">
      <c r="A117" s="156" t="s">
        <v>76</v>
      </c>
      <c r="B117" s="153">
        <f t="shared" si="1"/>
        <v>1731</v>
      </c>
      <c r="C117" s="154">
        <v>1731</v>
      </c>
      <c r="D117" s="154"/>
      <c r="E117" s="154"/>
      <c r="F117" s="155"/>
    </row>
    <row r="118" customHeight="1" spans="1:6">
      <c r="A118" s="156" t="s">
        <v>155</v>
      </c>
      <c r="B118" s="162">
        <f t="shared" si="1"/>
        <v>71378</v>
      </c>
      <c r="C118" s="163">
        <f>SUM(C119:C123)</f>
        <v>71378</v>
      </c>
      <c r="D118" s="154">
        <f>SUM(D119:D123)</f>
        <v>0</v>
      </c>
      <c r="E118" s="154">
        <f>SUM(E119:E123)</f>
        <v>0</v>
      </c>
      <c r="F118" s="155"/>
    </row>
    <row r="119" customHeight="1" spans="1:6">
      <c r="A119" s="156" t="s">
        <v>156</v>
      </c>
      <c r="B119" s="153">
        <f t="shared" si="1"/>
        <v>5280</v>
      </c>
      <c r="C119" s="154">
        <v>5280</v>
      </c>
      <c r="D119" s="154"/>
      <c r="E119" s="154"/>
      <c r="F119" s="155"/>
    </row>
    <row r="120" customHeight="1" spans="1:6">
      <c r="A120" s="156" t="s">
        <v>157</v>
      </c>
      <c r="B120" s="153">
        <f t="shared" si="1"/>
        <v>26018</v>
      </c>
      <c r="C120" s="154">
        <v>26018</v>
      </c>
      <c r="D120" s="154"/>
      <c r="E120" s="154"/>
      <c r="F120" s="155"/>
    </row>
    <row r="121" customHeight="1" spans="1:6">
      <c r="A121" s="157" t="s">
        <v>158</v>
      </c>
      <c r="B121" s="153">
        <f t="shared" si="1"/>
        <v>7433</v>
      </c>
      <c r="C121" s="154">
        <v>7433</v>
      </c>
      <c r="D121" s="154"/>
      <c r="E121" s="154"/>
      <c r="F121" s="155"/>
    </row>
    <row r="122" customHeight="1" spans="1:6">
      <c r="A122" s="157" t="s">
        <v>159</v>
      </c>
      <c r="B122" s="162">
        <f t="shared" si="1"/>
        <v>8742</v>
      </c>
      <c r="C122" s="163">
        <f>8742</f>
        <v>8742</v>
      </c>
      <c r="D122" s="154"/>
      <c r="E122" s="154"/>
      <c r="F122" s="155"/>
    </row>
    <row r="123" customHeight="1" spans="1:6">
      <c r="A123" s="156" t="s">
        <v>160</v>
      </c>
      <c r="B123" s="153">
        <f t="shared" si="1"/>
        <v>23905</v>
      </c>
      <c r="C123" s="154">
        <v>23905</v>
      </c>
      <c r="D123" s="154"/>
      <c r="E123" s="154"/>
      <c r="F123" s="155"/>
    </row>
    <row r="124" customHeight="1" spans="1:6">
      <c r="A124" s="156" t="s">
        <v>161</v>
      </c>
      <c r="B124" s="153">
        <f t="shared" si="1"/>
        <v>2757</v>
      </c>
      <c r="C124" s="154">
        <f t="shared" ref="C124:C128" si="2">C125</f>
        <v>2757</v>
      </c>
      <c r="D124" s="154">
        <f>D125</f>
        <v>0</v>
      </c>
      <c r="E124" s="154">
        <f t="shared" ref="E124:E128" si="3">E125</f>
        <v>0</v>
      </c>
      <c r="F124" s="155"/>
    </row>
    <row r="125" customHeight="1" spans="1:6">
      <c r="A125" s="156" t="s">
        <v>162</v>
      </c>
      <c r="B125" s="153">
        <f t="shared" si="1"/>
        <v>2757</v>
      </c>
      <c r="C125" s="154">
        <v>2757</v>
      </c>
      <c r="D125" s="154"/>
      <c r="E125" s="154"/>
      <c r="F125" s="155"/>
    </row>
    <row r="126" customHeight="1" spans="1:6">
      <c r="A126" s="156" t="s">
        <v>163</v>
      </c>
      <c r="B126" s="153">
        <f t="shared" si="1"/>
        <v>0</v>
      </c>
      <c r="C126" s="154">
        <f t="shared" si="2"/>
        <v>0</v>
      </c>
      <c r="D126" s="154"/>
      <c r="E126" s="154">
        <f t="shared" si="3"/>
        <v>0</v>
      </c>
      <c r="F126" s="155"/>
    </row>
    <row r="127" customHeight="1" spans="1:6">
      <c r="A127" s="156" t="s">
        <v>164</v>
      </c>
      <c r="B127" s="153">
        <f t="shared" si="1"/>
        <v>0</v>
      </c>
      <c r="C127" s="154"/>
      <c r="D127" s="154"/>
      <c r="E127" s="154"/>
      <c r="F127" s="155"/>
    </row>
    <row r="128" customHeight="1" spans="1:6">
      <c r="A128" s="156" t="s">
        <v>165</v>
      </c>
      <c r="B128" s="153">
        <f t="shared" si="1"/>
        <v>245</v>
      </c>
      <c r="C128" s="154">
        <f t="shared" si="2"/>
        <v>245</v>
      </c>
      <c r="D128" s="154">
        <f t="shared" ref="D128:D132" si="4">D129</f>
        <v>0</v>
      </c>
      <c r="E128" s="154">
        <f t="shared" si="3"/>
        <v>0</v>
      </c>
      <c r="F128" s="155"/>
    </row>
    <row r="129" customHeight="1" spans="1:6">
      <c r="A129" s="156" t="s">
        <v>166</v>
      </c>
      <c r="B129" s="153">
        <f t="shared" si="1"/>
        <v>245</v>
      </c>
      <c r="C129" s="154">
        <v>245</v>
      </c>
      <c r="D129" s="154"/>
      <c r="E129" s="154"/>
      <c r="F129" s="155"/>
    </row>
    <row r="130" customHeight="1" spans="1:6">
      <c r="A130" s="157" t="s">
        <v>167</v>
      </c>
      <c r="B130" s="153">
        <f t="shared" si="1"/>
        <v>550</v>
      </c>
      <c r="C130" s="154">
        <f>C131</f>
        <v>550</v>
      </c>
      <c r="D130" s="154">
        <f t="shared" si="4"/>
        <v>0</v>
      </c>
      <c r="E130" s="154">
        <f>E131</f>
        <v>0</v>
      </c>
      <c r="F130" s="155"/>
    </row>
    <row r="131" customHeight="1" spans="1:6">
      <c r="A131" s="156" t="s">
        <v>168</v>
      </c>
      <c r="B131" s="153">
        <f t="shared" si="1"/>
        <v>550</v>
      </c>
      <c r="C131" s="154">
        <v>550</v>
      </c>
      <c r="D131" s="154"/>
      <c r="E131" s="154"/>
      <c r="F131" s="155"/>
    </row>
    <row r="132" customHeight="1" spans="1:6">
      <c r="A132" s="156" t="s">
        <v>169</v>
      </c>
      <c r="B132" s="153">
        <f t="shared" ref="B132:B195" si="5">C132+D132+E132</f>
        <v>18000</v>
      </c>
      <c r="C132" s="153">
        <f>C133</f>
        <v>18000</v>
      </c>
      <c r="D132" s="153">
        <f t="shared" si="4"/>
        <v>0</v>
      </c>
      <c r="E132" s="153">
        <f>E133</f>
        <v>0</v>
      </c>
      <c r="F132" s="155"/>
    </row>
    <row r="133" customHeight="1" spans="1:6">
      <c r="A133" s="156" t="s">
        <v>170</v>
      </c>
      <c r="B133" s="153">
        <f t="shared" si="5"/>
        <v>18000</v>
      </c>
      <c r="C133" s="154">
        <v>18000</v>
      </c>
      <c r="D133" s="154"/>
      <c r="E133" s="154"/>
      <c r="F133" s="155"/>
    </row>
    <row r="134" customHeight="1" spans="1:6">
      <c r="A134" s="156" t="s">
        <v>171</v>
      </c>
      <c r="B134" s="153">
        <f t="shared" si="5"/>
        <v>5469</v>
      </c>
      <c r="C134" s="154">
        <v>5000</v>
      </c>
      <c r="D134" s="154"/>
      <c r="E134" s="154">
        <v>469</v>
      </c>
      <c r="F134" s="155"/>
    </row>
    <row r="135" customHeight="1" spans="1:6">
      <c r="A135" s="160" t="s">
        <v>49</v>
      </c>
      <c r="B135" s="153">
        <f t="shared" si="5"/>
        <v>1609</v>
      </c>
      <c r="C135" s="154">
        <f>C136+C138+C140</f>
        <v>725</v>
      </c>
      <c r="D135" s="154">
        <f>D136+D138+D140</f>
        <v>884</v>
      </c>
      <c r="E135" s="154">
        <f>E136+E138+E140</f>
        <v>0</v>
      </c>
      <c r="F135" s="155"/>
    </row>
    <row r="136" customHeight="1" spans="1:6">
      <c r="A136" s="157" t="s">
        <v>172</v>
      </c>
      <c r="B136" s="153">
        <f t="shared" si="5"/>
        <v>300</v>
      </c>
      <c r="C136" s="154">
        <f>C137</f>
        <v>300</v>
      </c>
      <c r="D136" s="154">
        <f>D137</f>
        <v>0</v>
      </c>
      <c r="E136" s="154"/>
      <c r="F136" s="155"/>
    </row>
    <row r="137" customHeight="1" spans="1:6">
      <c r="A137" s="157" t="s">
        <v>173</v>
      </c>
      <c r="B137" s="153">
        <f t="shared" si="5"/>
        <v>300</v>
      </c>
      <c r="C137" s="154">
        <v>300</v>
      </c>
      <c r="D137" s="154"/>
      <c r="E137" s="154"/>
      <c r="F137" s="155"/>
    </row>
    <row r="138" customHeight="1" spans="1:6">
      <c r="A138" s="156" t="s">
        <v>174</v>
      </c>
      <c r="B138" s="153">
        <f t="shared" si="5"/>
        <v>25</v>
      </c>
      <c r="C138" s="154">
        <f>C139</f>
        <v>25</v>
      </c>
      <c r="D138" s="154">
        <f>D139</f>
        <v>0</v>
      </c>
      <c r="E138" s="154"/>
      <c r="F138" s="155"/>
    </row>
    <row r="139" customHeight="1" spans="1:6">
      <c r="A139" s="156" t="s">
        <v>175</v>
      </c>
      <c r="B139" s="153">
        <f t="shared" si="5"/>
        <v>25</v>
      </c>
      <c r="C139" s="154">
        <v>25</v>
      </c>
      <c r="D139" s="154"/>
      <c r="E139" s="154"/>
      <c r="F139" s="155"/>
    </row>
    <row r="140" customHeight="1" spans="1:6">
      <c r="A140" s="156" t="s">
        <v>176</v>
      </c>
      <c r="B140" s="153">
        <f t="shared" si="5"/>
        <v>1284</v>
      </c>
      <c r="C140" s="154">
        <v>400</v>
      </c>
      <c r="D140" s="154">
        <v>884</v>
      </c>
      <c r="E140" s="154"/>
      <c r="F140" s="155"/>
    </row>
    <row r="141" customHeight="1" spans="1:6">
      <c r="A141" s="160" t="s">
        <v>50</v>
      </c>
      <c r="B141" s="153">
        <f t="shared" si="5"/>
        <v>12367</v>
      </c>
      <c r="C141" s="154">
        <f>C142+C151+C155+C158+C153</f>
        <v>11862</v>
      </c>
      <c r="D141" s="154">
        <f>D142+D151+D155+D158+D153</f>
        <v>118</v>
      </c>
      <c r="E141" s="154">
        <f>E142+E151+E155+E158+E153</f>
        <v>387</v>
      </c>
      <c r="F141" s="155"/>
    </row>
    <row r="142" customHeight="1" spans="1:6">
      <c r="A142" s="158" t="s">
        <v>177</v>
      </c>
      <c r="B142" s="153">
        <f t="shared" si="5"/>
        <v>3347</v>
      </c>
      <c r="C142" s="154">
        <f>SUM(C143:C150)</f>
        <v>3294</v>
      </c>
      <c r="D142" s="154">
        <f>SUM(D143:D150)</f>
        <v>53</v>
      </c>
      <c r="E142" s="154">
        <f>E143+E144+E145+E146+E147+E148+E149+E150</f>
        <v>0</v>
      </c>
      <c r="F142" s="155"/>
    </row>
    <row r="143" customHeight="1" spans="1:6">
      <c r="A143" s="158" t="s">
        <v>76</v>
      </c>
      <c r="B143" s="153">
        <f t="shared" si="5"/>
        <v>1559</v>
      </c>
      <c r="C143" s="154">
        <v>1559</v>
      </c>
      <c r="D143" s="154"/>
      <c r="E143" s="154"/>
      <c r="F143" s="155"/>
    </row>
    <row r="144" customHeight="1" spans="1:6">
      <c r="A144" s="158" t="s">
        <v>178</v>
      </c>
      <c r="B144" s="153">
        <f t="shared" si="5"/>
        <v>20</v>
      </c>
      <c r="C144" s="154">
        <v>20</v>
      </c>
      <c r="D144" s="154"/>
      <c r="E144" s="154"/>
      <c r="F144" s="155"/>
    </row>
    <row r="145" customHeight="1" spans="1:6">
      <c r="A145" s="158" t="s">
        <v>179</v>
      </c>
      <c r="B145" s="153">
        <f t="shared" si="5"/>
        <v>54</v>
      </c>
      <c r="C145" s="154">
        <v>54</v>
      </c>
      <c r="D145" s="154"/>
      <c r="E145" s="154"/>
      <c r="F145" s="155"/>
    </row>
    <row r="146" customHeight="1" spans="1:6">
      <c r="A146" s="158" t="s">
        <v>180</v>
      </c>
      <c r="B146" s="153">
        <f t="shared" si="5"/>
        <v>5</v>
      </c>
      <c r="C146" s="154">
        <v>5</v>
      </c>
      <c r="D146" s="154"/>
      <c r="E146" s="154"/>
      <c r="F146" s="155"/>
    </row>
    <row r="147" customHeight="1" spans="1:6">
      <c r="A147" s="158" t="s">
        <v>181</v>
      </c>
      <c r="B147" s="153">
        <f t="shared" si="5"/>
        <v>20</v>
      </c>
      <c r="C147" s="154">
        <v>20</v>
      </c>
      <c r="D147" s="154"/>
      <c r="E147" s="154"/>
      <c r="F147" s="155"/>
    </row>
    <row r="148" customHeight="1" spans="1:6">
      <c r="A148" s="158" t="s">
        <v>182</v>
      </c>
      <c r="B148" s="153">
        <f t="shared" si="5"/>
        <v>20</v>
      </c>
      <c r="C148" s="154">
        <v>20</v>
      </c>
      <c r="D148" s="154"/>
      <c r="E148" s="154"/>
      <c r="F148" s="155"/>
    </row>
    <row r="149" customHeight="1" spans="1:6">
      <c r="A149" s="158" t="s">
        <v>183</v>
      </c>
      <c r="B149" s="153">
        <f t="shared" si="5"/>
        <v>110</v>
      </c>
      <c r="C149" s="154">
        <v>110</v>
      </c>
      <c r="D149" s="154"/>
      <c r="E149" s="154"/>
      <c r="F149" s="155"/>
    </row>
    <row r="150" customHeight="1" spans="1:6">
      <c r="A150" s="158" t="s">
        <v>184</v>
      </c>
      <c r="B150" s="153">
        <f t="shared" si="5"/>
        <v>1559</v>
      </c>
      <c r="C150" s="154">
        <v>1506</v>
      </c>
      <c r="D150" s="154">
        <v>53</v>
      </c>
      <c r="E150" s="154"/>
      <c r="F150" s="155"/>
    </row>
    <row r="151" customHeight="1" spans="1:6">
      <c r="A151" s="158" t="s">
        <v>185</v>
      </c>
      <c r="B151" s="153">
        <f t="shared" si="5"/>
        <v>1981</v>
      </c>
      <c r="C151" s="154">
        <f>C152</f>
        <v>1530</v>
      </c>
      <c r="D151" s="154">
        <f>D152</f>
        <v>65</v>
      </c>
      <c r="E151" s="154">
        <f>E152</f>
        <v>386</v>
      </c>
      <c r="F151" s="155"/>
    </row>
    <row r="152" customHeight="1" spans="1:6">
      <c r="A152" s="158" t="s">
        <v>186</v>
      </c>
      <c r="B152" s="153">
        <f t="shared" si="5"/>
        <v>1981</v>
      </c>
      <c r="C152" s="154">
        <v>1530</v>
      </c>
      <c r="D152" s="154">
        <v>65</v>
      </c>
      <c r="E152" s="154">
        <v>386</v>
      </c>
      <c r="F152" s="155"/>
    </row>
    <row r="153" customHeight="1" spans="1:6">
      <c r="A153" s="158" t="s">
        <v>187</v>
      </c>
      <c r="B153" s="153">
        <f t="shared" si="5"/>
        <v>1</v>
      </c>
      <c r="C153" s="154">
        <f>C154</f>
        <v>0</v>
      </c>
      <c r="D153" s="154">
        <f>D154</f>
        <v>0</v>
      </c>
      <c r="E153" s="154">
        <f>E154</f>
        <v>1</v>
      </c>
      <c r="F153" s="155"/>
    </row>
    <row r="154" customHeight="1" spans="1:6">
      <c r="A154" s="158" t="s">
        <v>188</v>
      </c>
      <c r="B154" s="153">
        <f t="shared" si="5"/>
        <v>1</v>
      </c>
      <c r="C154" s="154"/>
      <c r="D154" s="154"/>
      <c r="E154" s="154">
        <v>1</v>
      </c>
      <c r="F154" s="155"/>
    </row>
    <row r="155" customHeight="1" spans="1:6">
      <c r="A155" s="158" t="s">
        <v>189</v>
      </c>
      <c r="B155" s="153">
        <f t="shared" si="5"/>
        <v>1717</v>
      </c>
      <c r="C155" s="154">
        <f>SUM(C156:C157)</f>
        <v>1717</v>
      </c>
      <c r="D155" s="154">
        <f>SUM(D156:D157)</f>
        <v>0</v>
      </c>
      <c r="E155" s="154">
        <f>SUM(E156:E157)</f>
        <v>0</v>
      </c>
      <c r="F155" s="155"/>
    </row>
    <row r="156" customHeight="1" spans="1:6">
      <c r="A156" s="158" t="s">
        <v>76</v>
      </c>
      <c r="B156" s="153">
        <f t="shared" si="5"/>
        <v>841</v>
      </c>
      <c r="C156" s="154">
        <v>841</v>
      </c>
      <c r="D156" s="154"/>
      <c r="E156" s="154"/>
      <c r="F156" s="155"/>
    </row>
    <row r="157" customHeight="1" spans="1:6">
      <c r="A157" s="158" t="s">
        <v>190</v>
      </c>
      <c r="B157" s="153">
        <f t="shared" si="5"/>
        <v>876</v>
      </c>
      <c r="C157" s="154">
        <v>876</v>
      </c>
      <c r="D157" s="154"/>
      <c r="E157" s="154"/>
      <c r="F157" s="155"/>
    </row>
    <row r="158" customHeight="1" spans="1:6">
      <c r="A158" s="158" t="s">
        <v>191</v>
      </c>
      <c r="B158" s="153">
        <f t="shared" si="5"/>
        <v>5321</v>
      </c>
      <c r="C158" s="154">
        <f>C160+C159</f>
        <v>5321</v>
      </c>
      <c r="D158" s="154">
        <f>D160+D159</f>
        <v>0</v>
      </c>
      <c r="E158" s="154">
        <f>E160+E159</f>
        <v>0</v>
      </c>
      <c r="F158" s="155"/>
    </row>
    <row r="159" customHeight="1" spans="1:6">
      <c r="A159" s="158" t="s">
        <v>192</v>
      </c>
      <c r="B159" s="153">
        <f t="shared" si="5"/>
        <v>41</v>
      </c>
      <c r="C159" s="154">
        <v>41</v>
      </c>
      <c r="D159" s="154"/>
      <c r="E159" s="154"/>
      <c r="F159" s="155"/>
    </row>
    <row r="160" customHeight="1" spans="1:6">
      <c r="A160" s="158" t="s">
        <v>193</v>
      </c>
      <c r="B160" s="153">
        <f t="shared" si="5"/>
        <v>5280</v>
      </c>
      <c r="C160" s="154">
        <f>8000-2720</f>
        <v>5280</v>
      </c>
      <c r="D160" s="154"/>
      <c r="E160" s="154"/>
      <c r="F160" s="155"/>
    </row>
    <row r="161" customHeight="1" spans="1:6">
      <c r="A161" s="160" t="s">
        <v>51</v>
      </c>
      <c r="B161" s="153">
        <f t="shared" si="5"/>
        <v>123267</v>
      </c>
      <c r="C161" s="154">
        <f>C162+C169+C177+C184+C186+C194+C199+C204+C210+C213+C220+C224+C226+C230+C232+C216+C218+C175</f>
        <v>120220</v>
      </c>
      <c r="D161" s="154">
        <f>D162+D169+D177+D184+D186+D194+D199+D204+D210+D213+D220+D224+D226+D230+D232+D216+D218+D175</f>
        <v>9</v>
      </c>
      <c r="E161" s="154">
        <f>E162+E169+E177+E184+E186+E194+E199+E204+E210+E213+E220+E224+E226+E230+E232+E216+E218+E175</f>
        <v>3038</v>
      </c>
      <c r="F161" s="155"/>
    </row>
    <row r="162" customHeight="1" spans="1:6">
      <c r="A162" s="158" t="s">
        <v>194</v>
      </c>
      <c r="B162" s="153">
        <f t="shared" si="5"/>
        <v>4093</v>
      </c>
      <c r="C162" s="154">
        <f>SUM(C163:C168)</f>
        <v>4093</v>
      </c>
      <c r="D162" s="154">
        <f>SUM(D163:D168)</f>
        <v>0</v>
      </c>
      <c r="E162" s="154">
        <f>SUM(E163:E168)</f>
        <v>0</v>
      </c>
      <c r="F162" s="155"/>
    </row>
    <row r="163" customHeight="1" spans="1:6">
      <c r="A163" s="158" t="s">
        <v>76</v>
      </c>
      <c r="B163" s="153">
        <f t="shared" si="5"/>
        <v>2284</v>
      </c>
      <c r="C163" s="154">
        <v>2284</v>
      </c>
      <c r="D163" s="154"/>
      <c r="E163" s="154"/>
      <c r="F163" s="155"/>
    </row>
    <row r="164" customHeight="1" spans="1:6">
      <c r="A164" s="158" t="s">
        <v>195</v>
      </c>
      <c r="B164" s="153">
        <f t="shared" si="5"/>
        <v>104</v>
      </c>
      <c r="C164" s="154">
        <v>104</v>
      </c>
      <c r="D164" s="154"/>
      <c r="E164" s="154"/>
      <c r="F164" s="155"/>
    </row>
    <row r="165" customHeight="1" spans="1:6">
      <c r="A165" s="158" t="s">
        <v>196</v>
      </c>
      <c r="B165" s="153">
        <f t="shared" si="5"/>
        <v>55</v>
      </c>
      <c r="C165" s="154">
        <v>55</v>
      </c>
      <c r="D165" s="154"/>
      <c r="E165" s="154"/>
      <c r="F165" s="155"/>
    </row>
    <row r="166" customHeight="1" spans="1:6">
      <c r="A166" s="158" t="s">
        <v>197</v>
      </c>
      <c r="B166" s="153">
        <f t="shared" si="5"/>
        <v>23</v>
      </c>
      <c r="C166" s="154">
        <v>23</v>
      </c>
      <c r="D166" s="154"/>
      <c r="E166" s="154"/>
      <c r="F166" s="155"/>
    </row>
    <row r="167" customHeight="1" spans="1:6">
      <c r="A167" s="158" t="s">
        <v>101</v>
      </c>
      <c r="B167" s="153">
        <f t="shared" si="5"/>
        <v>45</v>
      </c>
      <c r="C167" s="154">
        <v>45</v>
      </c>
      <c r="D167" s="154"/>
      <c r="E167" s="154"/>
      <c r="F167" s="155"/>
    </row>
    <row r="168" customHeight="1" spans="1:6">
      <c r="A168" s="158" t="s">
        <v>198</v>
      </c>
      <c r="B168" s="153">
        <f t="shared" si="5"/>
        <v>1582</v>
      </c>
      <c r="C168" s="154">
        <v>1582</v>
      </c>
      <c r="D168" s="154"/>
      <c r="E168" s="154"/>
      <c r="F168" s="155"/>
    </row>
    <row r="169" customHeight="1" spans="1:6">
      <c r="A169" s="158" t="s">
        <v>199</v>
      </c>
      <c r="B169" s="153">
        <f t="shared" si="5"/>
        <v>1348</v>
      </c>
      <c r="C169" s="154">
        <f>SUM(C170:C174)</f>
        <v>1291</v>
      </c>
      <c r="D169" s="154">
        <f>SUM(D170:D174)</f>
        <v>0</v>
      </c>
      <c r="E169" s="154">
        <f>SUM(E170:E174)</f>
        <v>57</v>
      </c>
      <c r="F169" s="155"/>
    </row>
    <row r="170" customHeight="1" spans="1:6">
      <c r="A170" s="158" t="s">
        <v>76</v>
      </c>
      <c r="B170" s="153">
        <f t="shared" si="5"/>
        <v>465</v>
      </c>
      <c r="C170" s="154">
        <v>425</v>
      </c>
      <c r="D170" s="154"/>
      <c r="E170" s="154">
        <v>40</v>
      </c>
      <c r="F170" s="155"/>
    </row>
    <row r="171" customHeight="1" spans="1:6">
      <c r="A171" s="158" t="s">
        <v>200</v>
      </c>
      <c r="B171" s="153">
        <f t="shared" si="5"/>
        <v>57</v>
      </c>
      <c r="C171" s="154">
        <v>50</v>
      </c>
      <c r="D171" s="154"/>
      <c r="E171" s="154">
        <v>7</v>
      </c>
      <c r="F171" s="155"/>
    </row>
    <row r="172" customHeight="1" spans="1:6">
      <c r="A172" s="158" t="s">
        <v>201</v>
      </c>
      <c r="B172" s="153">
        <f t="shared" si="5"/>
        <v>223</v>
      </c>
      <c r="C172" s="154">
        <v>223</v>
      </c>
      <c r="D172" s="154"/>
      <c r="E172" s="154"/>
      <c r="F172" s="155"/>
    </row>
    <row r="173" customHeight="1" spans="1:6">
      <c r="A173" s="158" t="s">
        <v>202</v>
      </c>
      <c r="B173" s="153">
        <f t="shared" si="5"/>
        <v>102</v>
      </c>
      <c r="C173" s="154">
        <v>102</v>
      </c>
      <c r="D173" s="154"/>
      <c r="E173" s="154"/>
      <c r="F173" s="155"/>
    </row>
    <row r="174" customHeight="1" spans="1:6">
      <c r="A174" s="158" t="s">
        <v>203</v>
      </c>
      <c r="B174" s="153">
        <f t="shared" si="5"/>
        <v>501</v>
      </c>
      <c r="C174" s="154">
        <v>491</v>
      </c>
      <c r="D174" s="154"/>
      <c r="E174" s="154">
        <v>10</v>
      </c>
      <c r="F174" s="155"/>
    </row>
    <row r="175" customHeight="1" spans="1:6">
      <c r="A175" s="158" t="s">
        <v>204</v>
      </c>
      <c r="B175" s="153">
        <f t="shared" si="5"/>
        <v>1255</v>
      </c>
      <c r="C175" s="154">
        <f>C176</f>
        <v>1255</v>
      </c>
      <c r="D175" s="154"/>
      <c r="E175" s="154"/>
      <c r="F175" s="155"/>
    </row>
    <row r="176" customHeight="1" spans="1:6">
      <c r="A176" s="158" t="s">
        <v>205</v>
      </c>
      <c r="B176" s="153">
        <f t="shared" si="5"/>
        <v>1255</v>
      </c>
      <c r="C176" s="154">
        <v>1255</v>
      </c>
      <c r="D176" s="154"/>
      <c r="E176" s="154"/>
      <c r="F176" s="155"/>
    </row>
    <row r="177" customHeight="1" spans="1:6">
      <c r="A177" s="158" t="s">
        <v>206</v>
      </c>
      <c r="B177" s="153">
        <f t="shared" si="5"/>
        <v>43691</v>
      </c>
      <c r="C177" s="154">
        <f>SUM(C178:C183)</f>
        <v>43691</v>
      </c>
      <c r="D177" s="154">
        <f>SUM(D178:D183)</f>
        <v>0</v>
      </c>
      <c r="E177" s="154">
        <f>SUM(E178:E183)</f>
        <v>0</v>
      </c>
      <c r="F177" s="155"/>
    </row>
    <row r="178" customHeight="1" spans="1:6">
      <c r="A178" s="158" t="s">
        <v>207</v>
      </c>
      <c r="B178" s="153">
        <f t="shared" si="5"/>
        <v>783</v>
      </c>
      <c r="C178" s="154">
        <v>783</v>
      </c>
      <c r="D178" s="154"/>
      <c r="E178" s="154"/>
      <c r="F178" s="155"/>
    </row>
    <row r="179" customHeight="1" spans="1:6">
      <c r="A179" s="158" t="s">
        <v>208</v>
      </c>
      <c r="B179" s="153">
        <f t="shared" si="5"/>
        <v>5334</v>
      </c>
      <c r="C179" s="154">
        <v>5334</v>
      </c>
      <c r="D179" s="154"/>
      <c r="E179" s="154"/>
      <c r="F179" s="155"/>
    </row>
    <row r="180" customHeight="1" spans="1:6">
      <c r="A180" s="158" t="s">
        <v>209</v>
      </c>
      <c r="B180" s="153">
        <f t="shared" si="5"/>
        <v>567</v>
      </c>
      <c r="C180" s="154">
        <v>567</v>
      </c>
      <c r="D180" s="154"/>
      <c r="E180" s="154"/>
      <c r="F180" s="155"/>
    </row>
    <row r="181" customHeight="1" spans="1:6">
      <c r="A181" s="158" t="s">
        <v>210</v>
      </c>
      <c r="B181" s="153">
        <f t="shared" si="5"/>
        <v>13669</v>
      </c>
      <c r="C181" s="154">
        <v>13669</v>
      </c>
      <c r="D181" s="154"/>
      <c r="E181" s="154"/>
      <c r="F181" s="155"/>
    </row>
    <row r="182" customHeight="1" spans="1:6">
      <c r="A182" s="158" t="s">
        <v>211</v>
      </c>
      <c r="B182" s="153">
        <f t="shared" si="5"/>
        <v>4918</v>
      </c>
      <c r="C182" s="154">
        <v>4918</v>
      </c>
      <c r="D182" s="154"/>
      <c r="E182" s="154"/>
      <c r="F182" s="155"/>
    </row>
    <row r="183" customHeight="1" spans="1:6">
      <c r="A183" s="158" t="s">
        <v>212</v>
      </c>
      <c r="B183" s="153">
        <f t="shared" si="5"/>
        <v>18420</v>
      </c>
      <c r="C183" s="154">
        <v>18420</v>
      </c>
      <c r="D183" s="154"/>
      <c r="E183" s="154"/>
      <c r="F183" s="155"/>
    </row>
    <row r="184" customHeight="1" spans="1:6">
      <c r="A184" s="158" t="s">
        <v>213</v>
      </c>
      <c r="B184" s="153">
        <f t="shared" si="5"/>
        <v>2198</v>
      </c>
      <c r="C184" s="154">
        <f>C185</f>
        <v>2198</v>
      </c>
      <c r="D184" s="154">
        <f>D185</f>
        <v>0</v>
      </c>
      <c r="E184" s="154">
        <f>E185</f>
        <v>0</v>
      </c>
      <c r="F184" s="155"/>
    </row>
    <row r="185" customHeight="1" spans="1:6">
      <c r="A185" s="158" t="s">
        <v>214</v>
      </c>
      <c r="B185" s="153">
        <f t="shared" si="5"/>
        <v>2198</v>
      </c>
      <c r="C185" s="154">
        <v>2198</v>
      </c>
      <c r="D185" s="154"/>
      <c r="E185" s="154"/>
      <c r="F185" s="155"/>
    </row>
    <row r="186" customHeight="1" spans="1:6">
      <c r="A186" s="158" t="s">
        <v>215</v>
      </c>
      <c r="B186" s="153">
        <f t="shared" si="5"/>
        <v>5986</v>
      </c>
      <c r="C186" s="154">
        <f>C187+C189+C190+C191+C192+C193+C188</f>
        <v>5986</v>
      </c>
      <c r="D186" s="154">
        <f>D187+D189+D190+D191+D192+D193+D188</f>
        <v>0</v>
      </c>
      <c r="E186" s="154">
        <f>E187+E189+E190+E191+E192+E193+E188</f>
        <v>0</v>
      </c>
      <c r="F186" s="155"/>
    </row>
    <row r="187" customHeight="1" spans="1:6">
      <c r="A187" s="158" t="s">
        <v>216</v>
      </c>
      <c r="B187" s="153">
        <f t="shared" si="5"/>
        <v>90</v>
      </c>
      <c r="C187" s="154">
        <v>90</v>
      </c>
      <c r="D187" s="154"/>
      <c r="E187" s="154"/>
      <c r="F187" s="155"/>
    </row>
    <row r="188" customHeight="1" spans="1:6">
      <c r="A188" s="158" t="s">
        <v>217</v>
      </c>
      <c r="B188" s="153">
        <f t="shared" si="5"/>
        <v>4424</v>
      </c>
      <c r="C188" s="154">
        <v>4424</v>
      </c>
      <c r="D188" s="154"/>
      <c r="E188" s="154"/>
      <c r="F188" s="155"/>
    </row>
    <row r="189" customHeight="1" spans="1:6">
      <c r="A189" s="158" t="s">
        <v>218</v>
      </c>
      <c r="B189" s="153">
        <f t="shared" si="5"/>
        <v>0</v>
      </c>
      <c r="C189" s="154"/>
      <c r="D189" s="154"/>
      <c r="E189" s="154"/>
      <c r="F189" s="155"/>
    </row>
    <row r="190" customHeight="1" spans="1:6">
      <c r="A190" s="158" t="s">
        <v>219</v>
      </c>
      <c r="B190" s="153">
        <f t="shared" si="5"/>
        <v>1245</v>
      </c>
      <c r="C190" s="154">
        <v>1245</v>
      </c>
      <c r="D190" s="154"/>
      <c r="E190" s="154"/>
      <c r="F190" s="155"/>
    </row>
    <row r="191" customHeight="1" spans="1:6">
      <c r="A191" s="158" t="s">
        <v>220</v>
      </c>
      <c r="B191" s="153">
        <f t="shared" si="5"/>
        <v>105</v>
      </c>
      <c r="C191" s="154">
        <v>105</v>
      </c>
      <c r="D191" s="154"/>
      <c r="E191" s="154"/>
      <c r="F191" s="155"/>
    </row>
    <row r="192" customHeight="1" spans="1:6">
      <c r="A192" s="158" t="s">
        <v>221</v>
      </c>
      <c r="B192" s="153">
        <f t="shared" si="5"/>
        <v>117</v>
      </c>
      <c r="C192" s="154">
        <v>117</v>
      </c>
      <c r="D192" s="154"/>
      <c r="E192" s="154"/>
      <c r="F192" s="155"/>
    </row>
    <row r="193" customHeight="1" spans="1:6">
      <c r="A193" s="158" t="s">
        <v>222</v>
      </c>
      <c r="B193" s="153">
        <f t="shared" si="5"/>
        <v>5</v>
      </c>
      <c r="C193" s="154">
        <v>5</v>
      </c>
      <c r="D193" s="154"/>
      <c r="E193" s="154"/>
      <c r="F193" s="155"/>
    </row>
    <row r="194" customHeight="1" spans="1:6">
      <c r="A194" s="158" t="s">
        <v>223</v>
      </c>
      <c r="B194" s="153">
        <f t="shared" si="5"/>
        <v>560</v>
      </c>
      <c r="C194" s="154">
        <f>C196+C197+C198+C195</f>
        <v>560</v>
      </c>
      <c r="D194" s="154">
        <f>D196+D197+D198+D195</f>
        <v>0</v>
      </c>
      <c r="E194" s="154">
        <f>E196+E197+E198+E195</f>
        <v>0</v>
      </c>
      <c r="F194" s="155"/>
    </row>
    <row r="195" customHeight="1" spans="1:6">
      <c r="A195" s="158" t="s">
        <v>224</v>
      </c>
      <c r="B195" s="153">
        <f t="shared" si="5"/>
        <v>312</v>
      </c>
      <c r="C195" s="154">
        <v>312</v>
      </c>
      <c r="D195" s="154"/>
      <c r="E195" s="154"/>
      <c r="F195" s="155"/>
    </row>
    <row r="196" customHeight="1" spans="1:6">
      <c r="A196" s="158" t="s">
        <v>225</v>
      </c>
      <c r="B196" s="153">
        <f t="shared" ref="B196:B259" si="6">C196+D196+E196</f>
        <v>47</v>
      </c>
      <c r="C196" s="154">
        <v>47</v>
      </c>
      <c r="D196" s="154"/>
      <c r="E196" s="154"/>
      <c r="F196" s="155"/>
    </row>
    <row r="197" customHeight="1" spans="1:6">
      <c r="A197" s="158" t="s">
        <v>226</v>
      </c>
      <c r="B197" s="153">
        <f t="shared" si="6"/>
        <v>192</v>
      </c>
      <c r="C197" s="154">
        <v>192</v>
      </c>
      <c r="D197" s="154"/>
      <c r="E197" s="154"/>
      <c r="F197" s="155"/>
    </row>
    <row r="198" customHeight="1" spans="1:6">
      <c r="A198" s="158" t="s">
        <v>227</v>
      </c>
      <c r="B198" s="153">
        <f t="shared" si="6"/>
        <v>9</v>
      </c>
      <c r="C198" s="154">
        <v>9</v>
      </c>
      <c r="D198" s="154"/>
      <c r="E198" s="154"/>
      <c r="F198" s="155"/>
    </row>
    <row r="199" customHeight="1" spans="1:6">
      <c r="A199" s="158" t="s">
        <v>228</v>
      </c>
      <c r="B199" s="153">
        <f t="shared" si="6"/>
        <v>3548</v>
      </c>
      <c r="C199" s="154">
        <f>SUM(C200:C203)</f>
        <v>3539</v>
      </c>
      <c r="D199" s="154">
        <f>SUM(D200:D203)</f>
        <v>9</v>
      </c>
      <c r="E199" s="154">
        <f>SUM(E200:E203)</f>
        <v>0</v>
      </c>
      <c r="F199" s="155"/>
    </row>
    <row r="200" customHeight="1" spans="1:6">
      <c r="A200" s="158" t="s">
        <v>229</v>
      </c>
      <c r="B200" s="153">
        <f t="shared" si="6"/>
        <v>3</v>
      </c>
      <c r="C200" s="154">
        <v>3</v>
      </c>
      <c r="D200" s="154"/>
      <c r="E200" s="154"/>
      <c r="F200" s="155"/>
    </row>
    <row r="201" customHeight="1" spans="1:6">
      <c r="A201" s="158" t="s">
        <v>230</v>
      </c>
      <c r="B201" s="153">
        <f t="shared" si="6"/>
        <v>318</v>
      </c>
      <c r="C201" s="154">
        <v>309</v>
      </c>
      <c r="D201" s="154">
        <v>9</v>
      </c>
      <c r="E201" s="154"/>
      <c r="F201" s="155"/>
    </row>
    <row r="202" customHeight="1" spans="1:6">
      <c r="A202" s="158" t="s">
        <v>231</v>
      </c>
      <c r="B202" s="153">
        <f t="shared" si="6"/>
        <v>2420</v>
      </c>
      <c r="C202" s="154">
        <v>2420</v>
      </c>
      <c r="D202" s="154"/>
      <c r="E202" s="154"/>
      <c r="F202" s="155"/>
    </row>
    <row r="203" customHeight="1" spans="1:6">
      <c r="A203" s="158" t="s">
        <v>232</v>
      </c>
      <c r="B203" s="153">
        <f t="shared" si="6"/>
        <v>807</v>
      </c>
      <c r="C203" s="154">
        <v>807</v>
      </c>
      <c r="D203" s="154"/>
      <c r="E203" s="154"/>
      <c r="F203" s="155"/>
    </row>
    <row r="204" customHeight="1" spans="1:6">
      <c r="A204" s="158" t="s">
        <v>233</v>
      </c>
      <c r="B204" s="153">
        <f t="shared" si="6"/>
        <v>2572</v>
      </c>
      <c r="C204" s="154">
        <f>SUM(C205:C209)</f>
        <v>2572</v>
      </c>
      <c r="D204" s="154">
        <f>SUM(D205:D209)</f>
        <v>0</v>
      </c>
      <c r="E204" s="154">
        <f>SUM(E205:E209)</f>
        <v>0</v>
      </c>
      <c r="F204" s="155"/>
    </row>
    <row r="205" customHeight="1" spans="1:6">
      <c r="A205" s="158" t="s">
        <v>76</v>
      </c>
      <c r="B205" s="153">
        <f t="shared" si="6"/>
        <v>234</v>
      </c>
      <c r="C205" s="154">
        <v>234</v>
      </c>
      <c r="D205" s="154"/>
      <c r="E205" s="154"/>
      <c r="F205" s="155"/>
    </row>
    <row r="206" customHeight="1" spans="1:6">
      <c r="A206" s="158" t="s">
        <v>234</v>
      </c>
      <c r="B206" s="153">
        <f t="shared" si="6"/>
        <v>48</v>
      </c>
      <c r="C206" s="154">
        <v>48</v>
      </c>
      <c r="D206" s="154"/>
      <c r="E206" s="154"/>
      <c r="F206" s="155"/>
    </row>
    <row r="207" customHeight="1" spans="1:6">
      <c r="A207" s="158" t="s">
        <v>235</v>
      </c>
      <c r="B207" s="153">
        <f t="shared" si="6"/>
        <v>6</v>
      </c>
      <c r="C207" s="154">
        <v>6</v>
      </c>
      <c r="D207" s="154"/>
      <c r="E207" s="154"/>
      <c r="F207" s="155"/>
    </row>
    <row r="208" customHeight="1" spans="1:6">
      <c r="A208" s="158" t="s">
        <v>236</v>
      </c>
      <c r="B208" s="153">
        <f t="shared" si="6"/>
        <v>963</v>
      </c>
      <c r="C208" s="154">
        <v>963</v>
      </c>
      <c r="D208" s="154"/>
      <c r="E208" s="154"/>
      <c r="F208" s="155"/>
    </row>
    <row r="209" customHeight="1" spans="1:6">
      <c r="A209" s="158" t="s">
        <v>237</v>
      </c>
      <c r="B209" s="153">
        <f t="shared" si="6"/>
        <v>1321</v>
      </c>
      <c r="C209" s="154">
        <v>1321</v>
      </c>
      <c r="D209" s="154"/>
      <c r="E209" s="154"/>
      <c r="F209" s="155"/>
    </row>
    <row r="210" customHeight="1" spans="1:6">
      <c r="A210" s="158" t="s">
        <v>238</v>
      </c>
      <c r="B210" s="153">
        <f t="shared" si="6"/>
        <v>6955</v>
      </c>
      <c r="C210" s="154">
        <f>SUM(C211:C212)</f>
        <v>6837</v>
      </c>
      <c r="D210" s="154">
        <f>SUM(D211:D212)</f>
        <v>0</v>
      </c>
      <c r="E210" s="154">
        <f>SUM(E211:E212)</f>
        <v>118</v>
      </c>
      <c r="F210" s="155"/>
    </row>
    <row r="211" customHeight="1" spans="1:6">
      <c r="A211" s="158" t="s">
        <v>239</v>
      </c>
      <c r="B211" s="153">
        <f t="shared" si="6"/>
        <v>3</v>
      </c>
      <c r="C211" s="154">
        <v>3</v>
      </c>
      <c r="D211" s="154"/>
      <c r="E211" s="154"/>
      <c r="F211" s="155"/>
    </row>
    <row r="212" customHeight="1" spans="1:6">
      <c r="A212" s="158" t="s">
        <v>240</v>
      </c>
      <c r="B212" s="153">
        <f t="shared" si="6"/>
        <v>6952</v>
      </c>
      <c r="C212" s="154">
        <v>6834</v>
      </c>
      <c r="D212" s="154"/>
      <c r="E212" s="154">
        <v>118</v>
      </c>
      <c r="F212" s="155"/>
    </row>
    <row r="213" customHeight="1" spans="1:6">
      <c r="A213" s="158" t="s">
        <v>241</v>
      </c>
      <c r="B213" s="153">
        <f t="shared" si="6"/>
        <v>133</v>
      </c>
      <c r="C213" s="154">
        <f>SUM(C214:C215)</f>
        <v>125</v>
      </c>
      <c r="D213" s="154">
        <f>SUM(D214:D215)</f>
        <v>0</v>
      </c>
      <c r="E213" s="154">
        <f>SUM(E214:E215)</f>
        <v>8</v>
      </c>
      <c r="F213" s="155"/>
    </row>
    <row r="214" customHeight="1" spans="1:6">
      <c r="A214" s="158" t="s">
        <v>242</v>
      </c>
      <c r="B214" s="153">
        <f t="shared" si="6"/>
        <v>128</v>
      </c>
      <c r="C214" s="154">
        <v>120</v>
      </c>
      <c r="D214" s="154"/>
      <c r="E214" s="154">
        <v>8</v>
      </c>
      <c r="F214" s="155"/>
    </row>
    <row r="215" customHeight="1" spans="1:6">
      <c r="A215" s="158" t="s">
        <v>243</v>
      </c>
      <c r="B215" s="153">
        <f t="shared" si="6"/>
        <v>5</v>
      </c>
      <c r="C215" s="154">
        <v>5</v>
      </c>
      <c r="D215" s="154"/>
      <c r="E215" s="154"/>
      <c r="F215" s="155"/>
    </row>
    <row r="216" customHeight="1" spans="1:6">
      <c r="A216" s="158" t="s">
        <v>244</v>
      </c>
      <c r="B216" s="153">
        <f t="shared" si="6"/>
        <v>1012</v>
      </c>
      <c r="C216" s="154">
        <f>C217</f>
        <v>1012</v>
      </c>
      <c r="D216" s="154">
        <f>D217</f>
        <v>0</v>
      </c>
      <c r="E216" s="154">
        <f>E217</f>
        <v>0</v>
      </c>
      <c r="F216" s="155"/>
    </row>
    <row r="217" customHeight="1" spans="1:6">
      <c r="A217" s="158" t="s">
        <v>245</v>
      </c>
      <c r="B217" s="153">
        <f t="shared" si="6"/>
        <v>1012</v>
      </c>
      <c r="C217" s="154">
        <v>1012</v>
      </c>
      <c r="D217" s="154"/>
      <c r="E217" s="154"/>
      <c r="F217" s="155"/>
    </row>
    <row r="218" customHeight="1" spans="1:6">
      <c r="A218" s="158" t="s">
        <v>246</v>
      </c>
      <c r="B218" s="153">
        <f t="shared" si="6"/>
        <v>164</v>
      </c>
      <c r="C218" s="154">
        <f>C219</f>
        <v>164</v>
      </c>
      <c r="D218" s="154">
        <f>D219</f>
        <v>0</v>
      </c>
      <c r="E218" s="154">
        <f>E219</f>
        <v>0</v>
      </c>
      <c r="F218" s="155"/>
    </row>
    <row r="219" customHeight="1" spans="1:6">
      <c r="A219" s="158" t="s">
        <v>247</v>
      </c>
      <c r="B219" s="153">
        <f t="shared" si="6"/>
        <v>164</v>
      </c>
      <c r="C219" s="154">
        <v>164</v>
      </c>
      <c r="D219" s="154"/>
      <c r="E219" s="154"/>
      <c r="F219" s="155"/>
    </row>
    <row r="220" customHeight="1" spans="1:6">
      <c r="A220" s="158" t="s">
        <v>248</v>
      </c>
      <c r="B220" s="153">
        <f t="shared" si="6"/>
        <v>27004</v>
      </c>
      <c r="C220" s="154">
        <f>SUM(C221:C223)</f>
        <v>27004</v>
      </c>
      <c r="D220" s="154">
        <f>SUM(D221:D223)</f>
        <v>0</v>
      </c>
      <c r="E220" s="154">
        <f>SUM(E221:E223)</f>
        <v>0</v>
      </c>
      <c r="F220" s="155"/>
    </row>
    <row r="221" customHeight="1" spans="1:6">
      <c r="A221" s="158" t="s">
        <v>249</v>
      </c>
      <c r="B221" s="153">
        <f t="shared" si="6"/>
        <v>3036</v>
      </c>
      <c r="C221" s="154">
        <v>3036</v>
      </c>
      <c r="D221" s="154"/>
      <c r="E221" s="154"/>
      <c r="F221" s="155"/>
    </row>
    <row r="222" customHeight="1" spans="1:6">
      <c r="A222" s="158" t="s">
        <v>250</v>
      </c>
      <c r="B222" s="153">
        <f t="shared" si="6"/>
        <v>15968</v>
      </c>
      <c r="C222" s="154">
        <v>15968</v>
      </c>
      <c r="D222" s="154"/>
      <c r="E222" s="154"/>
      <c r="F222" s="155"/>
    </row>
    <row r="223" customHeight="1" spans="1:6">
      <c r="A223" s="158" t="s">
        <v>251</v>
      </c>
      <c r="B223" s="153">
        <f t="shared" si="6"/>
        <v>8000</v>
      </c>
      <c r="C223" s="154">
        <v>8000</v>
      </c>
      <c r="D223" s="154"/>
      <c r="E223" s="154"/>
      <c r="F223" s="155"/>
    </row>
    <row r="224" customHeight="1" spans="1:6">
      <c r="A224" s="158" t="s">
        <v>252</v>
      </c>
      <c r="B224" s="153">
        <f t="shared" si="6"/>
        <v>4226</v>
      </c>
      <c r="C224" s="154">
        <f>C225</f>
        <v>4179</v>
      </c>
      <c r="D224" s="154">
        <f>D225</f>
        <v>0</v>
      </c>
      <c r="E224" s="154">
        <f>E225</f>
        <v>47</v>
      </c>
      <c r="F224" s="155"/>
    </row>
    <row r="225" customHeight="1" spans="1:6">
      <c r="A225" s="158" t="s">
        <v>253</v>
      </c>
      <c r="B225" s="153">
        <f t="shared" si="6"/>
        <v>4226</v>
      </c>
      <c r="C225" s="154">
        <v>4179</v>
      </c>
      <c r="D225" s="154"/>
      <c r="E225" s="154">
        <v>47</v>
      </c>
      <c r="F225" s="155"/>
    </row>
    <row r="226" customHeight="1" spans="1:6">
      <c r="A226" s="158" t="s">
        <v>254</v>
      </c>
      <c r="B226" s="153">
        <f t="shared" si="6"/>
        <v>2930</v>
      </c>
      <c r="C226" s="154">
        <f>SUM(C227:C229)</f>
        <v>2884</v>
      </c>
      <c r="D226" s="154">
        <f>SUM(D227:D229)</f>
        <v>0</v>
      </c>
      <c r="E226" s="154">
        <f>SUM(E227:E229)</f>
        <v>46</v>
      </c>
      <c r="F226" s="155"/>
    </row>
    <row r="227" customHeight="1" spans="1:6">
      <c r="A227" s="158" t="s">
        <v>76</v>
      </c>
      <c r="B227" s="153">
        <f t="shared" si="6"/>
        <v>421</v>
      </c>
      <c r="C227" s="154">
        <v>406</v>
      </c>
      <c r="D227" s="154"/>
      <c r="E227" s="154">
        <v>15</v>
      </c>
      <c r="F227" s="155"/>
    </row>
    <row r="228" customHeight="1" spans="1:6">
      <c r="A228" s="158" t="s">
        <v>255</v>
      </c>
      <c r="B228" s="153">
        <f t="shared" si="6"/>
        <v>544</v>
      </c>
      <c r="C228" s="154">
        <v>544</v>
      </c>
      <c r="D228" s="154"/>
      <c r="E228" s="154"/>
      <c r="F228" s="155"/>
    </row>
    <row r="229" customHeight="1" spans="1:6">
      <c r="A229" s="158" t="s">
        <v>256</v>
      </c>
      <c r="B229" s="153">
        <f t="shared" si="6"/>
        <v>1965</v>
      </c>
      <c r="C229" s="154">
        <v>1934</v>
      </c>
      <c r="D229" s="154"/>
      <c r="E229" s="154">
        <v>31</v>
      </c>
      <c r="F229" s="155"/>
    </row>
    <row r="230" customHeight="1" spans="1:6">
      <c r="A230" s="158" t="s">
        <v>257</v>
      </c>
      <c r="B230" s="153">
        <f t="shared" si="6"/>
        <v>700</v>
      </c>
      <c r="C230" s="154">
        <f>C231</f>
        <v>350</v>
      </c>
      <c r="D230" s="154">
        <f>D231</f>
        <v>0</v>
      </c>
      <c r="E230" s="154">
        <f>E231</f>
        <v>350</v>
      </c>
      <c r="F230" s="155"/>
    </row>
    <row r="231" customHeight="1" spans="1:6">
      <c r="A231" s="158" t="s">
        <v>258</v>
      </c>
      <c r="B231" s="153">
        <f t="shared" si="6"/>
        <v>700</v>
      </c>
      <c r="C231" s="154">
        <v>350</v>
      </c>
      <c r="D231" s="154"/>
      <c r="E231" s="154">
        <v>350</v>
      </c>
      <c r="F231" s="155"/>
    </row>
    <row r="232" customHeight="1" spans="1:6">
      <c r="A232" s="158" t="s">
        <v>259</v>
      </c>
      <c r="B232" s="153">
        <f t="shared" si="6"/>
        <v>14892</v>
      </c>
      <c r="C232" s="154">
        <v>12480</v>
      </c>
      <c r="D232" s="154"/>
      <c r="E232" s="154">
        <v>2412</v>
      </c>
      <c r="F232" s="155"/>
    </row>
    <row r="233" customHeight="1" spans="1:6">
      <c r="A233" s="160" t="s">
        <v>52</v>
      </c>
      <c r="B233" s="153">
        <f t="shared" si="6"/>
        <v>66128</v>
      </c>
      <c r="C233" s="154">
        <f>C234+C237+C240+C243+C251+C254+C258+C260+C264+C270+C272+C262</f>
        <v>58612</v>
      </c>
      <c r="D233" s="154">
        <f>D234+D237+D240+D243+D251+D254+D258+D260+D264+D270+D272+D262</f>
        <v>118</v>
      </c>
      <c r="E233" s="154">
        <f>E234+E237+E240+E243+E251+E254+E258+E260+E264+E270+E272+E262</f>
        <v>7398</v>
      </c>
      <c r="F233" s="155"/>
    </row>
    <row r="234" customHeight="1" spans="1:6">
      <c r="A234" s="158" t="s">
        <v>260</v>
      </c>
      <c r="B234" s="153">
        <f t="shared" si="6"/>
        <v>2263</v>
      </c>
      <c r="C234" s="154">
        <f>SUM(C235:C236)</f>
        <v>1328</v>
      </c>
      <c r="D234" s="154">
        <f>SUM(D235:D236)</f>
        <v>0</v>
      </c>
      <c r="E234" s="154">
        <f>SUM(E235:E236)</f>
        <v>935</v>
      </c>
      <c r="F234" s="155"/>
    </row>
    <row r="235" customHeight="1" spans="1:6">
      <c r="A235" s="158" t="s">
        <v>76</v>
      </c>
      <c r="B235" s="153">
        <f t="shared" si="6"/>
        <v>1221</v>
      </c>
      <c r="C235" s="154">
        <v>1191</v>
      </c>
      <c r="D235" s="154"/>
      <c r="E235" s="154">
        <v>30</v>
      </c>
      <c r="F235" s="155"/>
    </row>
    <row r="236" customHeight="1" spans="1:6">
      <c r="A236" s="158" t="s">
        <v>261</v>
      </c>
      <c r="B236" s="153">
        <f t="shared" si="6"/>
        <v>1042</v>
      </c>
      <c r="C236" s="164">
        <v>137</v>
      </c>
      <c r="D236" s="154"/>
      <c r="E236" s="154">
        <v>905</v>
      </c>
      <c r="F236" s="155"/>
    </row>
    <row r="237" customHeight="1" spans="1:6">
      <c r="A237" s="158" t="s">
        <v>262</v>
      </c>
      <c r="B237" s="153">
        <f t="shared" si="6"/>
        <v>3359</v>
      </c>
      <c r="C237" s="154">
        <f>SUM(C238:C239)</f>
        <v>3359</v>
      </c>
      <c r="D237" s="154">
        <f>SUM(D238:D239)</f>
        <v>0</v>
      </c>
      <c r="E237" s="154">
        <f>SUM(E238:E239)</f>
        <v>0</v>
      </c>
      <c r="F237" s="155"/>
    </row>
    <row r="238" customHeight="1" spans="1:6">
      <c r="A238" s="158" t="s">
        <v>263</v>
      </c>
      <c r="B238" s="153">
        <f t="shared" si="6"/>
        <v>3274</v>
      </c>
      <c r="C238" s="154">
        <v>3274</v>
      </c>
      <c r="D238" s="154"/>
      <c r="E238" s="154"/>
      <c r="F238" s="155"/>
    </row>
    <row r="239" customHeight="1" spans="1:6">
      <c r="A239" s="158" t="s">
        <v>264</v>
      </c>
      <c r="B239" s="153">
        <f t="shared" si="6"/>
        <v>85</v>
      </c>
      <c r="C239" s="154">
        <v>85</v>
      </c>
      <c r="D239" s="154"/>
      <c r="E239" s="154"/>
      <c r="F239" s="155"/>
    </row>
    <row r="240" customHeight="1" spans="1:6">
      <c r="A240" s="158" t="s">
        <v>265</v>
      </c>
      <c r="B240" s="153">
        <f t="shared" si="6"/>
        <v>11765</v>
      </c>
      <c r="C240" s="154">
        <f>SUM(C241:C242)</f>
        <v>11665</v>
      </c>
      <c r="D240" s="154">
        <f>SUM(D241:D242)</f>
        <v>0</v>
      </c>
      <c r="E240" s="154">
        <f>SUM(E241:E242)</f>
        <v>100</v>
      </c>
      <c r="F240" s="155"/>
    </row>
    <row r="241" customHeight="1" spans="1:6">
      <c r="A241" s="158" t="s">
        <v>266</v>
      </c>
      <c r="B241" s="153">
        <f t="shared" si="6"/>
        <v>5941</v>
      </c>
      <c r="C241" s="154">
        <v>5841</v>
      </c>
      <c r="D241" s="154"/>
      <c r="E241" s="154">
        <v>100</v>
      </c>
      <c r="F241" s="155"/>
    </row>
    <row r="242" customHeight="1" spans="1:6">
      <c r="A242" s="158" t="s">
        <v>267</v>
      </c>
      <c r="B242" s="153">
        <f t="shared" si="6"/>
        <v>5824</v>
      </c>
      <c r="C242" s="154">
        <f>3151+2673</f>
        <v>5824</v>
      </c>
      <c r="D242" s="154"/>
      <c r="E242" s="154"/>
      <c r="F242" s="155"/>
    </row>
    <row r="243" customHeight="1" spans="1:6">
      <c r="A243" s="158" t="s">
        <v>268</v>
      </c>
      <c r="B243" s="153">
        <f t="shared" si="6"/>
        <v>18496</v>
      </c>
      <c r="C243" s="154">
        <f>SUM(C244:C250)</f>
        <v>18378</v>
      </c>
      <c r="D243" s="154">
        <f>SUM(D244:D250)</f>
        <v>118</v>
      </c>
      <c r="E243" s="154">
        <f>SUM(E244:E250)</f>
        <v>0</v>
      </c>
      <c r="F243" s="155"/>
    </row>
    <row r="244" customHeight="1" spans="1:6">
      <c r="A244" s="158" t="s">
        <v>269</v>
      </c>
      <c r="B244" s="153">
        <f t="shared" si="6"/>
        <v>631</v>
      </c>
      <c r="C244" s="154">
        <v>631</v>
      </c>
      <c r="D244" s="154"/>
      <c r="E244" s="154"/>
      <c r="F244" s="155"/>
    </row>
    <row r="245" customHeight="1" spans="1:6">
      <c r="A245" s="158" t="s">
        <v>270</v>
      </c>
      <c r="B245" s="153">
        <f t="shared" si="6"/>
        <v>575</v>
      </c>
      <c r="C245" s="154">
        <v>575</v>
      </c>
      <c r="D245" s="154"/>
      <c r="E245" s="154"/>
      <c r="F245" s="155"/>
    </row>
    <row r="246" customHeight="1" spans="1:6">
      <c r="A246" s="158" t="s">
        <v>271</v>
      </c>
      <c r="B246" s="153">
        <f t="shared" si="6"/>
        <v>2120</v>
      </c>
      <c r="C246" s="154">
        <v>2120</v>
      </c>
      <c r="D246" s="154"/>
      <c r="E246" s="154"/>
      <c r="F246" s="155"/>
    </row>
    <row r="247" customHeight="1" spans="1:6">
      <c r="A247" s="158" t="s">
        <v>272</v>
      </c>
      <c r="B247" s="153">
        <f t="shared" si="6"/>
        <v>3512</v>
      </c>
      <c r="C247" s="154">
        <v>3512</v>
      </c>
      <c r="D247" s="154"/>
      <c r="E247" s="154"/>
      <c r="F247" s="155"/>
    </row>
    <row r="248" customHeight="1" spans="1:6">
      <c r="A248" s="158" t="s">
        <v>273</v>
      </c>
      <c r="B248" s="153">
        <f t="shared" si="6"/>
        <v>11042</v>
      </c>
      <c r="C248" s="154">
        <v>11042</v>
      </c>
      <c r="D248" s="154"/>
      <c r="E248" s="154"/>
      <c r="F248" s="155"/>
    </row>
    <row r="249" customHeight="1" spans="1:6">
      <c r="A249" s="158" t="s">
        <v>274</v>
      </c>
      <c r="B249" s="153">
        <f t="shared" si="6"/>
        <v>316</v>
      </c>
      <c r="C249" s="154">
        <v>198</v>
      </c>
      <c r="D249" s="154">
        <v>118</v>
      </c>
      <c r="E249" s="154"/>
      <c r="F249" s="155"/>
    </row>
    <row r="250" customHeight="1" spans="1:6">
      <c r="A250" s="158" t="s">
        <v>275</v>
      </c>
      <c r="B250" s="153">
        <f t="shared" si="6"/>
        <v>300</v>
      </c>
      <c r="C250" s="154">
        <v>300</v>
      </c>
      <c r="D250" s="154"/>
      <c r="E250" s="154"/>
      <c r="F250" s="155"/>
    </row>
    <row r="251" customHeight="1" spans="1:6">
      <c r="A251" s="158" t="s">
        <v>276</v>
      </c>
      <c r="B251" s="153">
        <f t="shared" si="6"/>
        <v>2450</v>
      </c>
      <c r="C251" s="154">
        <f>SUM(C252:C253)</f>
        <v>2396</v>
      </c>
      <c r="D251" s="154">
        <f>SUM(D252:D253)</f>
        <v>0</v>
      </c>
      <c r="E251" s="154">
        <f>SUM(E252:E253)</f>
        <v>54</v>
      </c>
      <c r="F251" s="155"/>
    </row>
    <row r="252" customHeight="1" spans="1:6">
      <c r="A252" s="158" t="s">
        <v>277</v>
      </c>
      <c r="B252" s="153">
        <f t="shared" si="6"/>
        <v>15</v>
      </c>
      <c r="C252" s="154">
        <v>15</v>
      </c>
      <c r="D252" s="154"/>
      <c r="E252" s="154"/>
      <c r="F252" s="155"/>
    </row>
    <row r="253" customHeight="1" spans="1:6">
      <c r="A253" s="158" t="s">
        <v>278</v>
      </c>
      <c r="B253" s="153">
        <f t="shared" si="6"/>
        <v>2435</v>
      </c>
      <c r="C253" s="154">
        <v>2381</v>
      </c>
      <c r="D253" s="154"/>
      <c r="E253" s="154">
        <v>54</v>
      </c>
      <c r="F253" s="155"/>
    </row>
    <row r="254" customHeight="1" spans="1:6">
      <c r="A254" s="158" t="s">
        <v>279</v>
      </c>
      <c r="B254" s="153">
        <f t="shared" si="6"/>
        <v>4621</v>
      </c>
      <c r="C254" s="154">
        <f>SUM(C255:C257)</f>
        <v>4212</v>
      </c>
      <c r="D254" s="154">
        <f>SUM(D255:D257)</f>
        <v>0</v>
      </c>
      <c r="E254" s="154">
        <f>SUM(E255:E257)</f>
        <v>409</v>
      </c>
      <c r="F254" s="155"/>
    </row>
    <row r="255" customHeight="1" spans="1:6">
      <c r="A255" s="158" t="s">
        <v>280</v>
      </c>
      <c r="B255" s="153">
        <f t="shared" si="6"/>
        <v>888</v>
      </c>
      <c r="C255" s="154">
        <v>838</v>
      </c>
      <c r="D255" s="154"/>
      <c r="E255" s="154">
        <v>50</v>
      </c>
      <c r="F255" s="155"/>
    </row>
    <row r="256" customHeight="1" spans="1:6">
      <c r="A256" s="158" t="s">
        <v>281</v>
      </c>
      <c r="B256" s="153">
        <f t="shared" si="6"/>
        <v>3393</v>
      </c>
      <c r="C256" s="154">
        <v>3053</v>
      </c>
      <c r="D256" s="154"/>
      <c r="E256" s="154">
        <v>340</v>
      </c>
      <c r="F256" s="155"/>
    </row>
    <row r="257" customHeight="1" spans="1:6">
      <c r="A257" s="158" t="s">
        <v>282</v>
      </c>
      <c r="B257" s="153">
        <f t="shared" si="6"/>
        <v>340</v>
      </c>
      <c r="C257" s="154">
        <v>321</v>
      </c>
      <c r="D257" s="154"/>
      <c r="E257" s="154">
        <v>19</v>
      </c>
      <c r="F257" s="155"/>
    </row>
    <row r="258" customHeight="1" spans="1:6">
      <c r="A258" s="158" t="s">
        <v>283</v>
      </c>
      <c r="B258" s="153">
        <f t="shared" si="6"/>
        <v>3030</v>
      </c>
      <c r="C258" s="154">
        <f t="shared" ref="C258:C262" si="7">C259</f>
        <v>3030</v>
      </c>
      <c r="D258" s="154">
        <f>D259</f>
        <v>0</v>
      </c>
      <c r="E258" s="154">
        <f t="shared" ref="E258:E262" si="8">E259</f>
        <v>0</v>
      </c>
      <c r="F258" s="155"/>
    </row>
    <row r="259" customHeight="1" spans="1:6">
      <c r="A259" s="158" t="s">
        <v>284</v>
      </c>
      <c r="B259" s="153">
        <f t="shared" si="6"/>
        <v>3030</v>
      </c>
      <c r="C259" s="154">
        <v>3030</v>
      </c>
      <c r="D259" s="154"/>
      <c r="E259" s="154"/>
      <c r="F259" s="155"/>
    </row>
    <row r="260" customHeight="1" spans="1:6">
      <c r="A260" s="158" t="s">
        <v>285</v>
      </c>
      <c r="B260" s="153">
        <f t="shared" ref="B260:B323" si="9">C260+D260+E260</f>
        <v>1114</v>
      </c>
      <c r="C260" s="154">
        <f t="shared" si="7"/>
        <v>1114</v>
      </c>
      <c r="D260" s="154">
        <f>D261</f>
        <v>0</v>
      </c>
      <c r="E260" s="154">
        <f t="shared" si="8"/>
        <v>0</v>
      </c>
      <c r="F260" s="155"/>
    </row>
    <row r="261" customHeight="1" spans="1:6">
      <c r="A261" s="158" t="s">
        <v>286</v>
      </c>
      <c r="B261" s="153">
        <f t="shared" si="9"/>
        <v>1114</v>
      </c>
      <c r="C261" s="154">
        <v>1114</v>
      </c>
      <c r="D261" s="154"/>
      <c r="E261" s="154"/>
      <c r="F261" s="155"/>
    </row>
    <row r="262" customHeight="1" spans="1:6">
      <c r="A262" s="158" t="s">
        <v>287</v>
      </c>
      <c r="B262" s="153">
        <f t="shared" si="9"/>
        <v>282</v>
      </c>
      <c r="C262" s="154">
        <f t="shared" si="7"/>
        <v>157</v>
      </c>
      <c r="D262" s="154"/>
      <c r="E262" s="154">
        <f t="shared" si="8"/>
        <v>125</v>
      </c>
      <c r="F262" s="155"/>
    </row>
    <row r="263" customHeight="1" spans="1:6">
      <c r="A263" s="158" t="s">
        <v>288</v>
      </c>
      <c r="B263" s="153">
        <f t="shared" si="9"/>
        <v>282</v>
      </c>
      <c r="C263" s="154">
        <v>157</v>
      </c>
      <c r="D263" s="154"/>
      <c r="E263" s="154">
        <v>125</v>
      </c>
      <c r="F263" s="155"/>
    </row>
    <row r="264" customHeight="1" spans="1:6">
      <c r="A264" s="158" t="s">
        <v>289</v>
      </c>
      <c r="B264" s="153">
        <f t="shared" si="9"/>
        <v>3864</v>
      </c>
      <c r="C264" s="154">
        <f>SUM(C265:C269)</f>
        <v>3427</v>
      </c>
      <c r="D264" s="154">
        <f>SUM(D265:D269)</f>
        <v>0</v>
      </c>
      <c r="E264" s="154">
        <f>SUM(E265:E269)</f>
        <v>437</v>
      </c>
      <c r="F264" s="155"/>
    </row>
    <row r="265" customHeight="1" spans="1:6">
      <c r="A265" s="158" t="s">
        <v>76</v>
      </c>
      <c r="B265" s="153">
        <f t="shared" si="9"/>
        <v>180</v>
      </c>
      <c r="C265" s="154">
        <v>100</v>
      </c>
      <c r="D265" s="154"/>
      <c r="E265" s="154">
        <v>80</v>
      </c>
      <c r="F265" s="155"/>
    </row>
    <row r="266" customHeight="1" spans="1:6">
      <c r="A266" s="158" t="s">
        <v>106</v>
      </c>
      <c r="B266" s="153">
        <f t="shared" si="9"/>
        <v>292</v>
      </c>
      <c r="C266" s="154"/>
      <c r="D266" s="154"/>
      <c r="E266" s="154">
        <v>292</v>
      </c>
      <c r="F266" s="155"/>
    </row>
    <row r="267" customHeight="1" spans="1:6">
      <c r="A267" s="158" t="s">
        <v>101</v>
      </c>
      <c r="B267" s="153">
        <f t="shared" si="9"/>
        <v>45</v>
      </c>
      <c r="C267" s="154">
        <v>45</v>
      </c>
      <c r="D267" s="154"/>
      <c r="E267" s="154"/>
      <c r="F267" s="155"/>
    </row>
    <row r="268" customHeight="1" spans="1:6">
      <c r="A268" s="158" t="s">
        <v>290</v>
      </c>
      <c r="B268" s="153">
        <f t="shared" si="9"/>
        <v>3245</v>
      </c>
      <c r="C268" s="154">
        <v>3235</v>
      </c>
      <c r="D268" s="154"/>
      <c r="E268" s="154">
        <v>10</v>
      </c>
      <c r="F268" s="155"/>
    </row>
    <row r="269" customHeight="1" spans="1:6">
      <c r="A269" s="158" t="s">
        <v>291</v>
      </c>
      <c r="B269" s="153">
        <f t="shared" si="9"/>
        <v>102</v>
      </c>
      <c r="C269" s="154">
        <v>47</v>
      </c>
      <c r="D269" s="154"/>
      <c r="E269" s="154">
        <v>55</v>
      </c>
      <c r="F269" s="155"/>
    </row>
    <row r="270" customHeight="1" spans="1:6">
      <c r="A270" s="158" t="s">
        <v>292</v>
      </c>
      <c r="B270" s="153">
        <f t="shared" si="9"/>
        <v>913</v>
      </c>
      <c r="C270" s="154">
        <f>C271</f>
        <v>911</v>
      </c>
      <c r="D270" s="154">
        <f>D271</f>
        <v>0</v>
      </c>
      <c r="E270" s="154">
        <f>E271</f>
        <v>2</v>
      </c>
      <c r="F270" s="155"/>
    </row>
    <row r="271" customHeight="1" spans="1:6">
      <c r="A271" s="158" t="s">
        <v>293</v>
      </c>
      <c r="B271" s="153">
        <f t="shared" si="9"/>
        <v>913</v>
      </c>
      <c r="C271" s="154">
        <v>911</v>
      </c>
      <c r="D271" s="154"/>
      <c r="E271" s="154">
        <v>2</v>
      </c>
      <c r="F271" s="155"/>
    </row>
    <row r="272" customHeight="1" spans="1:6">
      <c r="A272" s="158" t="s">
        <v>294</v>
      </c>
      <c r="B272" s="153">
        <f t="shared" si="9"/>
        <v>13971</v>
      </c>
      <c r="C272" s="154">
        <f>8641-6</f>
        <v>8635</v>
      </c>
      <c r="D272" s="154"/>
      <c r="E272" s="154">
        <v>5336</v>
      </c>
      <c r="F272" s="155"/>
    </row>
    <row r="273" customHeight="1" spans="1:6">
      <c r="A273" s="160" t="s">
        <v>53</v>
      </c>
      <c r="B273" s="153">
        <f t="shared" si="9"/>
        <v>18612</v>
      </c>
      <c r="C273" s="154">
        <f>C274+C276+C278+C287+C289+C285+C283</f>
        <v>13932</v>
      </c>
      <c r="D273" s="154">
        <f>D274+D276+D278+D287+D289+D285+D283</f>
        <v>480</v>
      </c>
      <c r="E273" s="154">
        <f>E274+E276+E278+E287+E289+E285+E283</f>
        <v>4200</v>
      </c>
      <c r="F273" s="155"/>
    </row>
    <row r="274" customHeight="1" spans="1:6">
      <c r="A274" s="158" t="s">
        <v>295</v>
      </c>
      <c r="B274" s="153">
        <f t="shared" si="9"/>
        <v>115</v>
      </c>
      <c r="C274" s="154">
        <f>C275</f>
        <v>115</v>
      </c>
      <c r="D274" s="154">
        <f>D275</f>
        <v>0</v>
      </c>
      <c r="E274" s="154">
        <f>E275</f>
        <v>0</v>
      </c>
      <c r="F274" s="155"/>
    </row>
    <row r="275" customHeight="1" spans="1:6">
      <c r="A275" s="158" t="s">
        <v>76</v>
      </c>
      <c r="B275" s="153">
        <f t="shared" si="9"/>
        <v>115</v>
      </c>
      <c r="C275" s="154">
        <v>115</v>
      </c>
      <c r="D275" s="154"/>
      <c r="E275" s="154"/>
      <c r="F275" s="155"/>
    </row>
    <row r="276" customHeight="1" spans="1:6">
      <c r="A276" s="158" t="s">
        <v>296</v>
      </c>
      <c r="B276" s="153">
        <f t="shared" si="9"/>
        <v>135</v>
      </c>
      <c r="C276" s="154">
        <f>C277</f>
        <v>105</v>
      </c>
      <c r="D276" s="154">
        <f>D277</f>
        <v>0</v>
      </c>
      <c r="E276" s="154">
        <f>E277</f>
        <v>30</v>
      </c>
      <c r="F276" s="155"/>
    </row>
    <row r="277" customHeight="1" spans="1:6">
      <c r="A277" s="158" t="s">
        <v>297</v>
      </c>
      <c r="B277" s="153">
        <f t="shared" si="9"/>
        <v>135</v>
      </c>
      <c r="C277" s="154">
        <v>105</v>
      </c>
      <c r="D277" s="154"/>
      <c r="E277" s="154">
        <v>30</v>
      </c>
      <c r="F277" s="155"/>
    </row>
    <row r="278" customHeight="1" spans="1:6">
      <c r="A278" s="158" t="s">
        <v>298</v>
      </c>
      <c r="B278" s="153">
        <f t="shared" si="9"/>
        <v>13743</v>
      </c>
      <c r="C278" s="154">
        <f>C279+C280+C282+C281</f>
        <v>9594</v>
      </c>
      <c r="D278" s="154">
        <f>D279+D280+D282</f>
        <v>0</v>
      </c>
      <c r="E278" s="154">
        <f>E279+E280+E282+E281</f>
        <v>4149</v>
      </c>
      <c r="F278" s="155"/>
    </row>
    <row r="279" customHeight="1" spans="1:6">
      <c r="A279" s="158" t="s">
        <v>299</v>
      </c>
      <c r="B279" s="153">
        <f t="shared" si="9"/>
        <v>866</v>
      </c>
      <c r="C279" s="154">
        <v>211</v>
      </c>
      <c r="D279" s="154"/>
      <c r="E279" s="154">
        <v>655</v>
      </c>
      <c r="F279" s="155"/>
    </row>
    <row r="280" customHeight="1" spans="1:6">
      <c r="A280" s="158" t="s">
        <v>300</v>
      </c>
      <c r="B280" s="153">
        <f t="shared" si="9"/>
        <v>9067</v>
      </c>
      <c r="C280" s="154">
        <v>8987</v>
      </c>
      <c r="D280" s="154"/>
      <c r="E280" s="154">
        <v>80</v>
      </c>
      <c r="F280" s="155"/>
    </row>
    <row r="281" customHeight="1" spans="1:6">
      <c r="A281" s="158" t="s">
        <v>301</v>
      </c>
      <c r="B281" s="153">
        <f t="shared" si="9"/>
        <v>491</v>
      </c>
      <c r="C281" s="154">
        <v>296</v>
      </c>
      <c r="D281" s="154"/>
      <c r="E281" s="154">
        <v>195</v>
      </c>
      <c r="F281" s="155"/>
    </row>
    <row r="282" customHeight="1" spans="1:6">
      <c r="A282" s="158" t="s">
        <v>302</v>
      </c>
      <c r="B282" s="153">
        <f t="shared" si="9"/>
        <v>3319</v>
      </c>
      <c r="C282" s="154">
        <v>100</v>
      </c>
      <c r="D282" s="154"/>
      <c r="E282" s="154">
        <v>3219</v>
      </c>
      <c r="F282" s="155"/>
    </row>
    <row r="283" customHeight="1" spans="1:6">
      <c r="A283" s="158" t="s">
        <v>303</v>
      </c>
      <c r="B283" s="153">
        <f t="shared" si="9"/>
        <v>7</v>
      </c>
      <c r="C283" s="154">
        <f t="shared" ref="C283:C287" si="10">C284</f>
        <v>7</v>
      </c>
      <c r="D283" s="154"/>
      <c r="E283" s="154"/>
      <c r="F283" s="155"/>
    </row>
    <row r="284" customHeight="1" spans="1:6">
      <c r="A284" s="158" t="s">
        <v>304</v>
      </c>
      <c r="B284" s="153">
        <f t="shared" si="9"/>
        <v>7</v>
      </c>
      <c r="C284" s="154">
        <v>7</v>
      </c>
      <c r="D284" s="154"/>
      <c r="E284" s="154"/>
      <c r="F284" s="155"/>
    </row>
    <row r="285" customHeight="1" spans="1:6">
      <c r="A285" s="158" t="s">
        <v>305</v>
      </c>
      <c r="B285" s="153">
        <f t="shared" si="9"/>
        <v>480</v>
      </c>
      <c r="C285" s="154">
        <f t="shared" si="10"/>
        <v>0</v>
      </c>
      <c r="D285" s="154">
        <f>D286</f>
        <v>480</v>
      </c>
      <c r="E285" s="154">
        <f>E286</f>
        <v>0</v>
      </c>
      <c r="F285" s="155"/>
    </row>
    <row r="286" customHeight="1" spans="1:6">
      <c r="A286" s="158" t="s">
        <v>306</v>
      </c>
      <c r="B286" s="153">
        <f t="shared" si="9"/>
        <v>480</v>
      </c>
      <c r="C286" s="154"/>
      <c r="D286" s="154">
        <v>480</v>
      </c>
      <c r="E286" s="154"/>
      <c r="F286" s="155"/>
    </row>
    <row r="287" customHeight="1" spans="1:6">
      <c r="A287" s="158" t="s">
        <v>307</v>
      </c>
      <c r="B287" s="153">
        <f t="shared" si="9"/>
        <v>3132</v>
      </c>
      <c r="C287" s="154">
        <f t="shared" si="10"/>
        <v>3111</v>
      </c>
      <c r="D287" s="154">
        <f>D288</f>
        <v>0</v>
      </c>
      <c r="E287" s="154">
        <f>E288</f>
        <v>21</v>
      </c>
      <c r="F287" s="155"/>
    </row>
    <row r="288" customHeight="1" spans="1:6">
      <c r="A288" s="158" t="s">
        <v>76</v>
      </c>
      <c r="B288" s="153">
        <f t="shared" si="9"/>
        <v>3132</v>
      </c>
      <c r="C288" s="154">
        <v>3111</v>
      </c>
      <c r="D288" s="154"/>
      <c r="E288" s="154">
        <v>21</v>
      </c>
      <c r="F288" s="155"/>
    </row>
    <row r="289" customHeight="1" spans="1:6">
      <c r="A289" s="158" t="s">
        <v>308</v>
      </c>
      <c r="B289" s="153">
        <f t="shared" si="9"/>
        <v>1000</v>
      </c>
      <c r="C289" s="154">
        <v>1000</v>
      </c>
      <c r="D289" s="154"/>
      <c r="E289" s="154"/>
      <c r="F289" s="155"/>
    </row>
    <row r="290" customHeight="1" spans="1:6">
      <c r="A290" s="160" t="s">
        <v>54</v>
      </c>
      <c r="B290" s="153">
        <f t="shared" si="9"/>
        <v>39725</v>
      </c>
      <c r="C290" s="154">
        <f>C291+C297+C298+C301+C302+C303</f>
        <v>33194</v>
      </c>
      <c r="D290" s="154">
        <f>D291+D297+D298+D301+D302+D303</f>
        <v>0</v>
      </c>
      <c r="E290" s="154">
        <f>E291+E297+E298+E301+E302+E303</f>
        <v>6531</v>
      </c>
      <c r="F290" s="155"/>
    </row>
    <row r="291" customHeight="1" spans="1:6">
      <c r="A291" s="158" t="s">
        <v>309</v>
      </c>
      <c r="B291" s="153">
        <f t="shared" si="9"/>
        <v>2048</v>
      </c>
      <c r="C291" s="154">
        <f>SUM(C292:C296)</f>
        <v>2045</v>
      </c>
      <c r="D291" s="154">
        <f>SUM(D292:D296)</f>
        <v>0</v>
      </c>
      <c r="E291" s="154">
        <f>SUM(E292:E296)</f>
        <v>3</v>
      </c>
      <c r="F291" s="155"/>
    </row>
    <row r="292" customHeight="1" spans="1:6">
      <c r="A292" s="158" t="s">
        <v>310</v>
      </c>
      <c r="B292" s="153">
        <f t="shared" si="9"/>
        <v>120</v>
      </c>
      <c r="C292" s="154">
        <v>120</v>
      </c>
      <c r="D292" s="154"/>
      <c r="E292" s="154"/>
      <c r="F292" s="155"/>
    </row>
    <row r="293" customHeight="1" spans="1:6">
      <c r="A293" s="158" t="s">
        <v>311</v>
      </c>
      <c r="B293" s="153">
        <f t="shared" si="9"/>
        <v>0</v>
      </c>
      <c r="C293" s="154"/>
      <c r="D293" s="154"/>
      <c r="E293" s="154"/>
      <c r="F293" s="155"/>
    </row>
    <row r="294" customHeight="1" spans="1:6">
      <c r="A294" s="158" t="s">
        <v>312</v>
      </c>
      <c r="B294" s="153">
        <f t="shared" si="9"/>
        <v>0</v>
      </c>
      <c r="C294" s="154"/>
      <c r="D294" s="154"/>
      <c r="E294" s="154"/>
      <c r="F294" s="155"/>
    </row>
    <row r="295" customHeight="1" spans="1:6">
      <c r="A295" s="158" t="s">
        <v>313</v>
      </c>
      <c r="B295" s="153">
        <f t="shared" si="9"/>
        <v>200</v>
      </c>
      <c r="C295" s="154">
        <v>200</v>
      </c>
      <c r="D295" s="154"/>
      <c r="E295" s="154"/>
      <c r="F295" s="155"/>
    </row>
    <row r="296" customHeight="1" spans="1:6">
      <c r="A296" s="158" t="s">
        <v>314</v>
      </c>
      <c r="B296" s="153">
        <f t="shared" si="9"/>
        <v>1728</v>
      </c>
      <c r="C296" s="154">
        <v>1725</v>
      </c>
      <c r="D296" s="154"/>
      <c r="E296" s="154">
        <v>3</v>
      </c>
      <c r="F296" s="155"/>
    </row>
    <row r="297" customHeight="1" spans="1:6">
      <c r="A297" s="158" t="s">
        <v>315</v>
      </c>
      <c r="B297" s="153">
        <f t="shared" si="9"/>
        <v>25</v>
      </c>
      <c r="C297" s="154">
        <v>20</v>
      </c>
      <c r="D297" s="154"/>
      <c r="E297" s="154">
        <v>5</v>
      </c>
      <c r="F297" s="155"/>
    </row>
    <row r="298" customHeight="1" spans="1:6">
      <c r="A298" s="158" t="s">
        <v>316</v>
      </c>
      <c r="B298" s="153">
        <f t="shared" si="9"/>
        <v>21772</v>
      </c>
      <c r="C298" s="154">
        <f>C300+C299</f>
        <v>21772</v>
      </c>
      <c r="D298" s="154">
        <f>D300+D299</f>
        <v>0</v>
      </c>
      <c r="E298" s="154">
        <f>E300+E299</f>
        <v>0</v>
      </c>
      <c r="F298" s="155"/>
    </row>
    <row r="299" customHeight="1" spans="1:6">
      <c r="A299" s="158" t="s">
        <v>317</v>
      </c>
      <c r="B299" s="153">
        <f t="shared" si="9"/>
        <v>9492</v>
      </c>
      <c r="C299" s="154">
        <v>9492</v>
      </c>
      <c r="D299" s="154"/>
      <c r="E299" s="154"/>
      <c r="F299" s="155"/>
    </row>
    <row r="300" customHeight="1" spans="1:6">
      <c r="A300" s="158" t="s">
        <v>318</v>
      </c>
      <c r="B300" s="153">
        <f t="shared" si="9"/>
        <v>12280</v>
      </c>
      <c r="C300" s="154">
        <v>12280</v>
      </c>
      <c r="D300" s="154"/>
      <c r="E300" s="154"/>
      <c r="F300" s="155"/>
    </row>
    <row r="301" customHeight="1" spans="1:6">
      <c r="A301" s="158" t="s">
        <v>319</v>
      </c>
      <c r="B301" s="153">
        <f t="shared" si="9"/>
        <v>4616</v>
      </c>
      <c r="C301" s="154">
        <v>2322</v>
      </c>
      <c r="D301" s="154"/>
      <c r="E301" s="154">
        <v>2294</v>
      </c>
      <c r="F301" s="155"/>
    </row>
    <row r="302" customHeight="1" spans="1:6">
      <c r="A302" s="158" t="s">
        <v>320</v>
      </c>
      <c r="B302" s="153">
        <f t="shared" si="9"/>
        <v>55</v>
      </c>
      <c r="C302" s="154">
        <v>35</v>
      </c>
      <c r="D302" s="154"/>
      <c r="E302" s="154">
        <v>20</v>
      </c>
      <c r="F302" s="155"/>
    </row>
    <row r="303" customHeight="1" spans="1:6">
      <c r="A303" s="158" t="s">
        <v>321</v>
      </c>
      <c r="B303" s="153">
        <f t="shared" si="9"/>
        <v>11209</v>
      </c>
      <c r="C303" s="154">
        <f>1000+6000</f>
        <v>7000</v>
      </c>
      <c r="D303" s="154"/>
      <c r="E303" s="154">
        <v>4209</v>
      </c>
      <c r="F303" s="155"/>
    </row>
    <row r="304" customHeight="1" spans="1:6">
      <c r="A304" s="160" t="s">
        <v>55</v>
      </c>
      <c r="B304" s="162">
        <f t="shared" si="9"/>
        <v>110724</v>
      </c>
      <c r="C304" s="163">
        <f>C305+C318+C328+C338+C345+C349+C353</f>
        <v>91491</v>
      </c>
      <c r="D304" s="154">
        <f>D305+D318+D328+D338+D345+D349+D353</f>
        <v>2567</v>
      </c>
      <c r="E304" s="154">
        <f>E305+E318+E328+E338+E345+E349+E353</f>
        <v>16666</v>
      </c>
      <c r="F304" s="155"/>
    </row>
    <row r="305" customHeight="1" spans="1:6">
      <c r="A305" s="158" t="s">
        <v>322</v>
      </c>
      <c r="B305" s="162">
        <f t="shared" si="9"/>
        <v>51944</v>
      </c>
      <c r="C305" s="163">
        <f>SUM(C306:C317)</f>
        <v>51635</v>
      </c>
      <c r="D305" s="154">
        <f>SUM(D306:D317)</f>
        <v>309</v>
      </c>
      <c r="E305" s="154">
        <f>SUM(E306:E317)</f>
        <v>0</v>
      </c>
      <c r="F305" s="155"/>
    </row>
    <row r="306" customHeight="1" spans="1:6">
      <c r="A306" s="158" t="s">
        <v>310</v>
      </c>
      <c r="B306" s="153">
        <f t="shared" si="9"/>
        <v>4478</v>
      </c>
      <c r="C306" s="154">
        <v>4478</v>
      </c>
      <c r="D306" s="154"/>
      <c r="E306" s="154"/>
      <c r="F306" s="155"/>
    </row>
    <row r="307" customHeight="1" spans="1:6">
      <c r="A307" s="158" t="s">
        <v>323</v>
      </c>
      <c r="B307" s="153">
        <f t="shared" si="9"/>
        <v>2383</v>
      </c>
      <c r="C307" s="154">
        <v>2383</v>
      </c>
      <c r="D307" s="154"/>
      <c r="E307" s="154"/>
      <c r="F307" s="155"/>
    </row>
    <row r="308" customHeight="1" spans="1:6">
      <c r="A308" s="158" t="s">
        <v>324</v>
      </c>
      <c r="B308" s="153">
        <f t="shared" si="9"/>
        <v>301</v>
      </c>
      <c r="C308" s="154">
        <v>301</v>
      </c>
      <c r="D308" s="154"/>
      <c r="E308" s="154"/>
      <c r="F308" s="155"/>
    </row>
    <row r="309" customHeight="1" spans="1:6">
      <c r="A309" s="158" t="s">
        <v>325</v>
      </c>
      <c r="B309" s="153">
        <f t="shared" si="9"/>
        <v>950</v>
      </c>
      <c r="C309" s="154">
        <v>950</v>
      </c>
      <c r="D309" s="154"/>
      <c r="E309" s="154"/>
      <c r="F309" s="155"/>
    </row>
    <row r="310" customHeight="1" spans="1:6">
      <c r="A310" s="158" t="s">
        <v>326</v>
      </c>
      <c r="B310" s="153">
        <f t="shared" si="9"/>
        <v>368</v>
      </c>
      <c r="C310" s="154">
        <v>368</v>
      </c>
      <c r="D310" s="154"/>
      <c r="E310" s="154"/>
      <c r="F310" s="155"/>
    </row>
    <row r="311" customHeight="1" spans="1:6">
      <c r="A311" s="158" t="s">
        <v>327</v>
      </c>
      <c r="B311" s="153">
        <f t="shared" si="9"/>
        <v>1030</v>
      </c>
      <c r="C311" s="154">
        <v>1030</v>
      </c>
      <c r="D311" s="154"/>
      <c r="E311" s="154"/>
      <c r="F311" s="155"/>
    </row>
    <row r="312" customHeight="1" spans="1:6">
      <c r="A312" s="158" t="s">
        <v>328</v>
      </c>
      <c r="B312" s="153">
        <f t="shared" si="9"/>
        <v>400</v>
      </c>
      <c r="C312" s="154">
        <v>400</v>
      </c>
      <c r="D312" s="154"/>
      <c r="E312" s="154"/>
      <c r="F312" s="155"/>
    </row>
    <row r="313" customHeight="1" spans="1:6">
      <c r="A313" s="158" t="s">
        <v>329</v>
      </c>
      <c r="B313" s="153">
        <f t="shared" si="9"/>
        <v>8986</v>
      </c>
      <c r="C313" s="154">
        <v>8986</v>
      </c>
      <c r="D313" s="154"/>
      <c r="E313" s="154"/>
      <c r="F313" s="155"/>
    </row>
    <row r="314" customHeight="1" spans="1:6">
      <c r="A314" s="158" t="s">
        <v>330</v>
      </c>
      <c r="B314" s="153">
        <f t="shared" si="9"/>
        <v>597</v>
      </c>
      <c r="C314" s="154">
        <v>597</v>
      </c>
      <c r="D314" s="154"/>
      <c r="E314" s="154"/>
      <c r="F314" s="155"/>
    </row>
    <row r="315" customHeight="1" spans="1:6">
      <c r="A315" s="158" t="s">
        <v>331</v>
      </c>
      <c r="B315" s="153">
        <f t="shared" si="9"/>
        <v>609</v>
      </c>
      <c r="C315" s="154">
        <v>300</v>
      </c>
      <c r="D315" s="154">
        <v>309</v>
      </c>
      <c r="E315" s="154"/>
      <c r="F315" s="155"/>
    </row>
    <row r="316" customHeight="1" spans="1:6">
      <c r="A316" s="158" t="s">
        <v>332</v>
      </c>
      <c r="B316" s="153">
        <f t="shared" si="9"/>
        <v>4869</v>
      </c>
      <c r="C316" s="154">
        <v>4869</v>
      </c>
      <c r="D316" s="154"/>
      <c r="E316" s="154"/>
      <c r="F316" s="155"/>
    </row>
    <row r="317" customHeight="1" spans="1:6">
      <c r="A317" s="158" t="s">
        <v>333</v>
      </c>
      <c r="B317" s="162">
        <f t="shared" si="9"/>
        <v>26973</v>
      </c>
      <c r="C317" s="163">
        <f>25973-3000+4000</f>
        <v>26973</v>
      </c>
      <c r="D317" s="154"/>
      <c r="E317" s="154"/>
      <c r="F317" s="155"/>
    </row>
    <row r="318" customHeight="1" spans="1:6">
      <c r="A318" s="158" t="s">
        <v>334</v>
      </c>
      <c r="B318" s="153">
        <f t="shared" si="9"/>
        <v>4773</v>
      </c>
      <c r="C318" s="154">
        <f>SUM(C319:C327)</f>
        <v>4773</v>
      </c>
      <c r="D318" s="154">
        <f>SUM(D319:D327)</f>
        <v>0</v>
      </c>
      <c r="E318" s="154">
        <f>SUM(E319:E327)</f>
        <v>0</v>
      </c>
      <c r="F318" s="155"/>
    </row>
    <row r="319" customHeight="1" spans="1:6">
      <c r="A319" s="158" t="s">
        <v>335</v>
      </c>
      <c r="B319" s="153">
        <f t="shared" si="9"/>
        <v>1418</v>
      </c>
      <c r="C319" s="154">
        <v>1418</v>
      </c>
      <c r="D319" s="154"/>
      <c r="E319" s="154"/>
      <c r="F319" s="155"/>
    </row>
    <row r="320" customHeight="1" spans="1:6">
      <c r="A320" s="158" t="s">
        <v>336</v>
      </c>
      <c r="B320" s="153">
        <f t="shared" si="9"/>
        <v>137</v>
      </c>
      <c r="C320" s="154">
        <v>137</v>
      </c>
      <c r="D320" s="154"/>
      <c r="E320" s="154"/>
      <c r="F320" s="155"/>
    </row>
    <row r="321" customHeight="1" spans="1:6">
      <c r="A321" s="158" t="s">
        <v>337</v>
      </c>
      <c r="B321" s="153">
        <f t="shared" si="9"/>
        <v>70</v>
      </c>
      <c r="C321" s="154">
        <v>70</v>
      </c>
      <c r="D321" s="154"/>
      <c r="E321" s="154"/>
      <c r="F321" s="155"/>
    </row>
    <row r="322" customHeight="1" spans="1:6">
      <c r="A322" s="158" t="s">
        <v>338</v>
      </c>
      <c r="B322" s="153">
        <f t="shared" si="9"/>
        <v>537</v>
      </c>
      <c r="C322" s="154">
        <v>537</v>
      </c>
      <c r="D322" s="154"/>
      <c r="E322" s="154"/>
      <c r="F322" s="155"/>
    </row>
    <row r="323" customHeight="1" spans="1:6">
      <c r="A323" s="158" t="s">
        <v>339</v>
      </c>
      <c r="B323" s="153">
        <f t="shared" si="9"/>
        <v>60</v>
      </c>
      <c r="C323" s="154">
        <v>60</v>
      </c>
      <c r="D323" s="154"/>
      <c r="E323" s="154"/>
      <c r="F323" s="155"/>
    </row>
    <row r="324" customHeight="1" spans="1:6">
      <c r="A324" s="158" t="s">
        <v>340</v>
      </c>
      <c r="B324" s="153">
        <f t="shared" ref="B324:B374" si="11">C324+D324+E324</f>
        <v>100</v>
      </c>
      <c r="C324" s="154">
        <v>100</v>
      </c>
      <c r="D324" s="154"/>
      <c r="E324" s="154"/>
      <c r="F324" s="155"/>
    </row>
    <row r="325" customHeight="1" spans="1:6">
      <c r="A325" s="158" t="s">
        <v>341</v>
      </c>
      <c r="B325" s="153">
        <f t="shared" si="11"/>
        <v>0</v>
      </c>
      <c r="C325" s="154"/>
      <c r="D325" s="154"/>
      <c r="E325" s="154"/>
      <c r="F325" s="155"/>
    </row>
    <row r="326" customHeight="1" spans="1:6">
      <c r="A326" s="158" t="s">
        <v>342</v>
      </c>
      <c r="B326" s="153">
        <f t="shared" si="11"/>
        <v>2042</v>
      </c>
      <c r="C326" s="154">
        <v>2042</v>
      </c>
      <c r="D326" s="154"/>
      <c r="E326" s="154"/>
      <c r="F326" s="155"/>
    </row>
    <row r="327" customHeight="1" spans="1:6">
      <c r="A327" s="158" t="s">
        <v>343</v>
      </c>
      <c r="B327" s="153">
        <f t="shared" si="11"/>
        <v>409</v>
      </c>
      <c r="C327" s="154">
        <v>409</v>
      </c>
      <c r="D327" s="154"/>
      <c r="E327" s="154"/>
      <c r="F327" s="155"/>
    </row>
    <row r="328" customHeight="1" spans="1:6">
      <c r="A328" s="158" t="s">
        <v>344</v>
      </c>
      <c r="B328" s="153">
        <f t="shared" si="11"/>
        <v>19422</v>
      </c>
      <c r="C328" s="154">
        <f>SUM(C329:C337)</f>
        <v>17533</v>
      </c>
      <c r="D328" s="154">
        <f>SUM(D329:D337)</f>
        <v>0</v>
      </c>
      <c r="E328" s="154">
        <f>SUM(E329:E337)</f>
        <v>1889</v>
      </c>
      <c r="F328" s="155"/>
    </row>
    <row r="329" customHeight="1" spans="1:6">
      <c r="A329" s="158" t="s">
        <v>310</v>
      </c>
      <c r="B329" s="153">
        <f t="shared" si="11"/>
        <v>1744</v>
      </c>
      <c r="C329" s="154">
        <v>1654</v>
      </c>
      <c r="D329" s="154"/>
      <c r="E329" s="154">
        <v>90</v>
      </c>
      <c r="F329" s="155"/>
    </row>
    <row r="330" customHeight="1" spans="1:6">
      <c r="A330" s="158" t="s">
        <v>345</v>
      </c>
      <c r="B330" s="153">
        <f t="shared" si="11"/>
        <v>9385</v>
      </c>
      <c r="C330" s="154">
        <v>9200</v>
      </c>
      <c r="D330" s="154"/>
      <c r="E330" s="154">
        <v>185</v>
      </c>
      <c r="F330" s="155"/>
    </row>
    <row r="331" customHeight="1" spans="1:6">
      <c r="A331" s="158" t="s">
        <v>346</v>
      </c>
      <c r="B331" s="153">
        <f t="shared" si="11"/>
        <v>2077</v>
      </c>
      <c r="C331" s="154">
        <v>2077</v>
      </c>
      <c r="D331" s="154"/>
      <c r="E331" s="154"/>
      <c r="F331" s="155"/>
    </row>
    <row r="332" customHeight="1" spans="1:6">
      <c r="A332" s="158" t="s">
        <v>347</v>
      </c>
      <c r="B332" s="153">
        <f t="shared" si="11"/>
        <v>154</v>
      </c>
      <c r="C332" s="154">
        <v>154</v>
      </c>
      <c r="D332" s="154"/>
      <c r="E332" s="154"/>
      <c r="F332" s="155"/>
    </row>
    <row r="333" customHeight="1" spans="1:6">
      <c r="A333" s="158" t="s">
        <v>348</v>
      </c>
      <c r="B333" s="153">
        <f t="shared" si="11"/>
        <v>507</v>
      </c>
      <c r="C333" s="154">
        <v>507</v>
      </c>
      <c r="D333" s="154"/>
      <c r="E333" s="154"/>
      <c r="F333" s="155"/>
    </row>
    <row r="334" customHeight="1" spans="1:6">
      <c r="A334" s="158" t="s">
        <v>349</v>
      </c>
      <c r="B334" s="153">
        <f t="shared" si="11"/>
        <v>468</v>
      </c>
      <c r="C334" s="154">
        <v>248</v>
      </c>
      <c r="D334" s="154"/>
      <c r="E334" s="154">
        <v>220</v>
      </c>
      <c r="F334" s="155"/>
    </row>
    <row r="335" customHeight="1" spans="1:6">
      <c r="A335" s="158" t="s">
        <v>350</v>
      </c>
      <c r="B335" s="153">
        <f t="shared" si="11"/>
        <v>80</v>
      </c>
      <c r="C335" s="154"/>
      <c r="D335" s="154"/>
      <c r="E335" s="154">
        <v>80</v>
      </c>
      <c r="F335" s="155"/>
    </row>
    <row r="336" customHeight="1" spans="1:6">
      <c r="A336" s="158" t="s">
        <v>351</v>
      </c>
      <c r="B336" s="153">
        <f t="shared" si="11"/>
        <v>2329</v>
      </c>
      <c r="C336" s="154">
        <v>1964</v>
      </c>
      <c r="D336" s="154"/>
      <c r="E336" s="154">
        <v>365</v>
      </c>
      <c r="F336" s="155"/>
    </row>
    <row r="337" customHeight="1" spans="1:6">
      <c r="A337" s="158" t="s">
        <v>352</v>
      </c>
      <c r="B337" s="153">
        <f t="shared" si="11"/>
        <v>2678</v>
      </c>
      <c r="C337" s="154">
        <v>1729</v>
      </c>
      <c r="D337" s="154"/>
      <c r="E337" s="154">
        <v>949</v>
      </c>
      <c r="F337" s="155"/>
    </row>
    <row r="338" customHeight="1" spans="1:6">
      <c r="A338" s="158" t="s">
        <v>353</v>
      </c>
      <c r="B338" s="153">
        <f t="shared" si="11"/>
        <v>8658</v>
      </c>
      <c r="C338" s="154">
        <f>C339+C341+C342+C343+C344+C340</f>
        <v>8658</v>
      </c>
      <c r="D338" s="154">
        <f>D339+D341+D342+D343+D344+D340</f>
        <v>0</v>
      </c>
      <c r="E338" s="154">
        <f>E339+E341+E342+E343+E344+E340</f>
        <v>0</v>
      </c>
      <c r="F338" s="155"/>
    </row>
    <row r="339" customHeight="1" spans="1:6">
      <c r="A339" s="158" t="s">
        <v>310</v>
      </c>
      <c r="B339" s="153">
        <f t="shared" si="11"/>
        <v>50</v>
      </c>
      <c r="C339" s="154">
        <v>50</v>
      </c>
      <c r="D339" s="154"/>
      <c r="E339" s="154"/>
      <c r="F339" s="155"/>
    </row>
    <row r="340" customHeight="1" spans="1:6">
      <c r="A340" s="158" t="s">
        <v>354</v>
      </c>
      <c r="B340" s="153">
        <f t="shared" si="11"/>
        <v>2108</v>
      </c>
      <c r="C340" s="154">
        <v>2108</v>
      </c>
      <c r="D340" s="154"/>
      <c r="E340" s="154"/>
      <c r="F340" s="155"/>
    </row>
    <row r="341" customHeight="1" spans="1:6">
      <c r="A341" s="158" t="s">
        <v>355</v>
      </c>
      <c r="B341" s="153">
        <f t="shared" si="11"/>
        <v>4760</v>
      </c>
      <c r="C341" s="154">
        <v>4760</v>
      </c>
      <c r="D341" s="154"/>
      <c r="E341" s="154"/>
      <c r="F341" s="155"/>
    </row>
    <row r="342" customHeight="1" spans="1:6">
      <c r="A342" s="158" t="s">
        <v>356</v>
      </c>
      <c r="B342" s="153">
        <f t="shared" si="11"/>
        <v>1250</v>
      </c>
      <c r="C342" s="154">
        <v>1250</v>
      </c>
      <c r="D342" s="154"/>
      <c r="E342" s="154"/>
      <c r="F342" s="155"/>
    </row>
    <row r="343" customHeight="1" spans="1:6">
      <c r="A343" s="158" t="s">
        <v>323</v>
      </c>
      <c r="B343" s="153">
        <f t="shared" si="11"/>
        <v>142</v>
      </c>
      <c r="C343" s="154">
        <v>142</v>
      </c>
      <c r="D343" s="154"/>
      <c r="E343" s="154"/>
      <c r="F343" s="155"/>
    </row>
    <row r="344" customHeight="1" spans="1:6">
      <c r="A344" s="158" t="s">
        <v>357</v>
      </c>
      <c r="B344" s="153">
        <f t="shared" si="11"/>
        <v>348</v>
      </c>
      <c r="C344" s="154">
        <v>348</v>
      </c>
      <c r="D344" s="154"/>
      <c r="E344" s="154"/>
      <c r="F344" s="155"/>
    </row>
    <row r="345" customHeight="1" spans="1:6">
      <c r="A345" s="158" t="s">
        <v>358</v>
      </c>
      <c r="B345" s="153">
        <f t="shared" si="11"/>
        <v>8818</v>
      </c>
      <c r="C345" s="154">
        <f>SUM(C346:C348)</f>
        <v>6570</v>
      </c>
      <c r="D345" s="154">
        <f>SUM(D346:D348)</f>
        <v>2248</v>
      </c>
      <c r="E345" s="154">
        <f>SUM(E346:E348)</f>
        <v>0</v>
      </c>
      <c r="F345" s="155"/>
    </row>
    <row r="346" customHeight="1" spans="1:6">
      <c r="A346" s="158" t="s">
        <v>359</v>
      </c>
      <c r="B346" s="153">
        <f t="shared" si="11"/>
        <v>2548</v>
      </c>
      <c r="C346" s="154">
        <v>300</v>
      </c>
      <c r="D346" s="154">
        <v>2248</v>
      </c>
      <c r="E346" s="154"/>
      <c r="F346" s="155"/>
    </row>
    <row r="347" customHeight="1" spans="1:6">
      <c r="A347" s="158" t="s">
        <v>360</v>
      </c>
      <c r="B347" s="153">
        <f t="shared" si="11"/>
        <v>6270</v>
      </c>
      <c r="C347" s="154">
        <v>6270</v>
      </c>
      <c r="D347" s="154"/>
      <c r="E347" s="154"/>
      <c r="F347" s="155"/>
    </row>
    <row r="348" customHeight="1" spans="1:6">
      <c r="A348" s="158" t="s">
        <v>361</v>
      </c>
      <c r="B348" s="153">
        <f t="shared" si="11"/>
        <v>0</v>
      </c>
      <c r="C348" s="154"/>
      <c r="D348" s="154"/>
      <c r="E348" s="154"/>
      <c r="F348" s="155"/>
    </row>
    <row r="349" customHeight="1" spans="1:6">
      <c r="A349" s="158" t="s">
        <v>362</v>
      </c>
      <c r="B349" s="153">
        <f t="shared" si="11"/>
        <v>1685</v>
      </c>
      <c r="C349" s="154">
        <f>C350+C351+C352</f>
        <v>1322</v>
      </c>
      <c r="D349" s="154">
        <f>D350+D351+D352</f>
        <v>10</v>
      </c>
      <c r="E349" s="154">
        <f>E350+E351+E352</f>
        <v>353</v>
      </c>
      <c r="F349" s="155"/>
    </row>
    <row r="350" customHeight="1" spans="1:6">
      <c r="A350" s="158" t="s">
        <v>363</v>
      </c>
      <c r="B350" s="153">
        <f t="shared" si="11"/>
        <v>934</v>
      </c>
      <c r="C350" s="154">
        <v>934</v>
      </c>
      <c r="D350" s="154"/>
      <c r="E350" s="154"/>
      <c r="F350" s="155"/>
    </row>
    <row r="351" customHeight="1" spans="1:6">
      <c r="A351" s="158" t="s">
        <v>364</v>
      </c>
      <c r="B351" s="153">
        <f t="shared" si="11"/>
        <v>298</v>
      </c>
      <c r="C351" s="154">
        <v>268</v>
      </c>
      <c r="D351" s="154"/>
      <c r="E351" s="154">
        <v>30</v>
      </c>
      <c r="F351" s="155"/>
    </row>
    <row r="352" customHeight="1" spans="1:6">
      <c r="A352" s="158" t="s">
        <v>365</v>
      </c>
      <c r="B352" s="153">
        <f t="shared" si="11"/>
        <v>453</v>
      </c>
      <c r="C352" s="154">
        <v>120</v>
      </c>
      <c r="D352" s="154">
        <v>10</v>
      </c>
      <c r="E352" s="154">
        <v>323</v>
      </c>
      <c r="F352" s="155"/>
    </row>
    <row r="353" customHeight="1" spans="1:6">
      <c r="A353" s="158" t="s">
        <v>366</v>
      </c>
      <c r="B353" s="153">
        <f t="shared" si="11"/>
        <v>15424</v>
      </c>
      <c r="C353" s="154">
        <f>C354</f>
        <v>1000</v>
      </c>
      <c r="D353" s="154">
        <f>D354</f>
        <v>0</v>
      </c>
      <c r="E353" s="154">
        <f>E354</f>
        <v>14424</v>
      </c>
      <c r="F353" s="155"/>
    </row>
    <row r="354" customHeight="1" spans="1:6">
      <c r="A354" s="158" t="s">
        <v>367</v>
      </c>
      <c r="B354" s="153">
        <f t="shared" si="11"/>
        <v>15424</v>
      </c>
      <c r="C354" s="154">
        <v>1000</v>
      </c>
      <c r="D354" s="154"/>
      <c r="E354" s="154">
        <v>14424</v>
      </c>
      <c r="F354" s="155"/>
    </row>
    <row r="355" customHeight="1" spans="1:6">
      <c r="A355" s="160" t="s">
        <v>56</v>
      </c>
      <c r="B355" s="153">
        <f t="shared" si="11"/>
        <v>51044</v>
      </c>
      <c r="C355" s="154">
        <f>C356+C363+C365</f>
        <v>46740</v>
      </c>
      <c r="D355" s="154">
        <f>D356+D363</f>
        <v>0</v>
      </c>
      <c r="E355" s="154">
        <f>E356+E363+E365</f>
        <v>4304</v>
      </c>
      <c r="F355" s="155"/>
    </row>
    <row r="356" customHeight="1" spans="1:6">
      <c r="A356" s="158" t="s">
        <v>368</v>
      </c>
      <c r="B356" s="153">
        <f t="shared" si="11"/>
        <v>49084</v>
      </c>
      <c r="C356" s="154">
        <f>SUM(C357:C362)</f>
        <v>46165</v>
      </c>
      <c r="D356" s="154">
        <f>SUM(D357:D362)</f>
        <v>0</v>
      </c>
      <c r="E356" s="154">
        <f>SUM(E357:E362)</f>
        <v>2919</v>
      </c>
      <c r="F356" s="155"/>
    </row>
    <row r="357" customHeight="1" spans="1:6">
      <c r="A357" s="158" t="s">
        <v>310</v>
      </c>
      <c r="B357" s="153">
        <f t="shared" si="11"/>
        <v>374</v>
      </c>
      <c r="C357" s="154">
        <v>219</v>
      </c>
      <c r="D357" s="154"/>
      <c r="E357" s="154">
        <v>155</v>
      </c>
      <c r="F357" s="155"/>
    </row>
    <row r="358" customHeight="1" spans="1:6">
      <c r="A358" s="158" t="s">
        <v>311</v>
      </c>
      <c r="B358" s="153">
        <f t="shared" si="11"/>
        <v>70</v>
      </c>
      <c r="C358" s="154">
        <v>70</v>
      </c>
      <c r="D358" s="154"/>
      <c r="E358" s="154"/>
      <c r="F358" s="155"/>
    </row>
    <row r="359" customHeight="1" spans="1:6">
      <c r="A359" s="158" t="s">
        <v>369</v>
      </c>
      <c r="B359" s="153">
        <f t="shared" si="11"/>
        <v>37451</v>
      </c>
      <c r="C359" s="154">
        <v>36790</v>
      </c>
      <c r="D359" s="154"/>
      <c r="E359" s="154">
        <v>661</v>
      </c>
      <c r="F359" s="155"/>
    </row>
    <row r="360" customHeight="1" spans="1:6">
      <c r="A360" s="158" t="s">
        <v>370</v>
      </c>
      <c r="B360" s="153">
        <f t="shared" si="11"/>
        <v>1908</v>
      </c>
      <c r="C360" s="154">
        <v>1808</v>
      </c>
      <c r="D360" s="154"/>
      <c r="E360" s="154">
        <v>100</v>
      </c>
      <c r="F360" s="155"/>
    </row>
    <row r="361" customHeight="1" spans="1:6">
      <c r="A361" s="158" t="s">
        <v>371</v>
      </c>
      <c r="B361" s="153">
        <f t="shared" si="11"/>
        <v>116</v>
      </c>
      <c r="C361" s="154">
        <v>116</v>
      </c>
      <c r="D361" s="154"/>
      <c r="E361" s="154"/>
      <c r="F361" s="155"/>
    </row>
    <row r="362" customHeight="1" spans="1:6">
      <c r="A362" s="158" t="s">
        <v>372</v>
      </c>
      <c r="B362" s="153">
        <f t="shared" si="11"/>
        <v>9165</v>
      </c>
      <c r="C362" s="154">
        <v>7162</v>
      </c>
      <c r="D362" s="154"/>
      <c r="E362" s="154">
        <v>2003</v>
      </c>
      <c r="F362" s="155"/>
    </row>
    <row r="363" customHeight="1" spans="1:6">
      <c r="A363" s="158" t="s">
        <v>373</v>
      </c>
      <c r="B363" s="153">
        <f t="shared" si="11"/>
        <v>1918</v>
      </c>
      <c r="C363" s="154">
        <f>C364</f>
        <v>575</v>
      </c>
      <c r="D363" s="154">
        <f>D364</f>
        <v>0</v>
      </c>
      <c r="E363" s="154">
        <f t="shared" ref="E363:E368" si="12">E364</f>
        <v>1343</v>
      </c>
      <c r="F363" s="155"/>
    </row>
    <row r="364" customHeight="1" spans="1:6">
      <c r="A364" s="158" t="s">
        <v>374</v>
      </c>
      <c r="B364" s="153">
        <f t="shared" si="11"/>
        <v>1918</v>
      </c>
      <c r="C364" s="154">
        <v>575</v>
      </c>
      <c r="D364" s="154"/>
      <c r="E364" s="154">
        <v>1343</v>
      </c>
      <c r="F364" s="155"/>
    </row>
    <row r="365" customHeight="1" spans="1:6">
      <c r="A365" s="158" t="s">
        <v>375</v>
      </c>
      <c r="B365" s="153">
        <f t="shared" si="11"/>
        <v>42</v>
      </c>
      <c r="C365" s="154"/>
      <c r="D365" s="154"/>
      <c r="E365" s="154">
        <f t="shared" si="12"/>
        <v>42</v>
      </c>
      <c r="F365" s="155"/>
    </row>
    <row r="366" customHeight="1" spans="1:6">
      <c r="A366" s="158" t="s">
        <v>376</v>
      </c>
      <c r="B366" s="153">
        <f t="shared" si="11"/>
        <v>42</v>
      </c>
      <c r="C366" s="154"/>
      <c r="D366" s="154"/>
      <c r="E366" s="154">
        <v>42</v>
      </c>
      <c r="F366" s="155"/>
    </row>
    <row r="367" customHeight="1" spans="1:6">
      <c r="A367" s="160" t="s">
        <v>377</v>
      </c>
      <c r="B367" s="153">
        <f t="shared" si="11"/>
        <v>18033</v>
      </c>
      <c r="C367" s="154">
        <f>C368+C370+C374</f>
        <v>10610</v>
      </c>
      <c r="D367" s="154">
        <f>D368+D370+D374</f>
        <v>827</v>
      </c>
      <c r="E367" s="154">
        <f>E368+E370+E374</f>
        <v>6596</v>
      </c>
      <c r="F367" s="155"/>
    </row>
    <row r="368" customHeight="1" spans="1:6">
      <c r="A368" s="158" t="s">
        <v>378</v>
      </c>
      <c r="B368" s="153">
        <f t="shared" si="11"/>
        <v>384</v>
      </c>
      <c r="C368" s="154">
        <f>C369</f>
        <v>378</v>
      </c>
      <c r="D368" s="154">
        <f>D369</f>
        <v>0</v>
      </c>
      <c r="E368" s="154">
        <f t="shared" si="12"/>
        <v>6</v>
      </c>
      <c r="F368" s="155"/>
    </row>
    <row r="369" customHeight="1" spans="1:6">
      <c r="A369" s="158" t="s">
        <v>311</v>
      </c>
      <c r="B369" s="153">
        <f t="shared" si="11"/>
        <v>384</v>
      </c>
      <c r="C369" s="154">
        <v>378</v>
      </c>
      <c r="D369" s="154"/>
      <c r="E369" s="154">
        <v>6</v>
      </c>
      <c r="F369" s="155"/>
    </row>
    <row r="370" customHeight="1" spans="1:6">
      <c r="A370" s="158" t="s">
        <v>379</v>
      </c>
      <c r="B370" s="153">
        <f t="shared" si="11"/>
        <v>4306</v>
      </c>
      <c r="C370" s="154">
        <f>SUM(C371:C373)</f>
        <v>3642</v>
      </c>
      <c r="D370" s="154">
        <f>SUM(D371:D373)</f>
        <v>664</v>
      </c>
      <c r="E370" s="154">
        <f>SUM(E371:E373)</f>
        <v>0</v>
      </c>
      <c r="F370" s="155"/>
    </row>
    <row r="371" customHeight="1" spans="1:6">
      <c r="A371" s="158" t="s">
        <v>311</v>
      </c>
      <c r="B371" s="153">
        <f t="shared" si="11"/>
        <v>387</v>
      </c>
      <c r="C371" s="154">
        <v>387</v>
      </c>
      <c r="D371" s="154"/>
      <c r="E371" s="154"/>
      <c r="F371" s="155"/>
    </row>
    <row r="372" customHeight="1" spans="1:6">
      <c r="A372" s="158" t="s">
        <v>380</v>
      </c>
      <c r="B372" s="153">
        <f t="shared" si="11"/>
        <v>664</v>
      </c>
      <c r="C372" s="154"/>
      <c r="D372" s="154">
        <v>664</v>
      </c>
      <c r="E372" s="154"/>
      <c r="F372" s="155"/>
    </row>
    <row r="373" customHeight="1" spans="1:6">
      <c r="A373" s="158" t="s">
        <v>381</v>
      </c>
      <c r="B373" s="153">
        <f t="shared" si="11"/>
        <v>3255</v>
      </c>
      <c r="C373" s="154">
        <v>3255</v>
      </c>
      <c r="D373" s="154"/>
      <c r="E373" s="154"/>
      <c r="F373" s="155"/>
    </row>
    <row r="374" customHeight="1" spans="1:6">
      <c r="A374" s="158" t="s">
        <v>382</v>
      </c>
      <c r="B374" s="153">
        <f t="shared" si="11"/>
        <v>13343</v>
      </c>
      <c r="C374" s="154">
        <v>6590</v>
      </c>
      <c r="D374" s="154">
        <v>163</v>
      </c>
      <c r="E374" s="154">
        <v>6590</v>
      </c>
      <c r="F374" s="155"/>
    </row>
    <row r="375" customHeight="1" spans="1:6">
      <c r="A375" s="160" t="s">
        <v>58</v>
      </c>
      <c r="B375" s="154">
        <f>B376+B379</f>
        <v>4665</v>
      </c>
      <c r="C375" s="154">
        <f>C376+C379</f>
        <v>3268</v>
      </c>
      <c r="D375" s="154">
        <f>D376+D379</f>
        <v>0</v>
      </c>
      <c r="E375" s="154">
        <f>E376+E379</f>
        <v>1397</v>
      </c>
      <c r="F375" s="155"/>
    </row>
    <row r="376" customHeight="1" spans="1:6">
      <c r="A376" s="158" t="s">
        <v>383</v>
      </c>
      <c r="B376" s="154">
        <f>SUM(B377:B378)</f>
        <v>2194</v>
      </c>
      <c r="C376" s="154">
        <f>SUM(C377:C378)</f>
        <v>1065</v>
      </c>
      <c r="D376" s="154">
        <f>SUM(D377:D378)</f>
        <v>0</v>
      </c>
      <c r="E376" s="154">
        <f>SUM(E377:E378)</f>
        <v>1129</v>
      </c>
      <c r="F376" s="155"/>
    </row>
    <row r="377" customHeight="1" spans="1:6">
      <c r="A377" s="158" t="s">
        <v>311</v>
      </c>
      <c r="B377" s="153">
        <f t="shared" ref="B377:B389" si="13">C377+D377+E377</f>
        <v>769</v>
      </c>
      <c r="C377" s="154">
        <v>518</v>
      </c>
      <c r="D377" s="154"/>
      <c r="E377" s="154">
        <v>251</v>
      </c>
      <c r="F377" s="155"/>
    </row>
    <row r="378" customHeight="1" spans="1:6">
      <c r="A378" s="158" t="s">
        <v>384</v>
      </c>
      <c r="B378" s="153">
        <f t="shared" si="13"/>
        <v>1425</v>
      </c>
      <c r="C378" s="154">
        <v>547</v>
      </c>
      <c r="D378" s="154"/>
      <c r="E378" s="154">
        <v>878</v>
      </c>
      <c r="F378" s="155"/>
    </row>
    <row r="379" customHeight="1" spans="1:6">
      <c r="A379" s="158" t="s">
        <v>385</v>
      </c>
      <c r="B379" s="153">
        <f t="shared" si="13"/>
        <v>2471</v>
      </c>
      <c r="C379" s="154">
        <v>2203</v>
      </c>
      <c r="D379" s="154"/>
      <c r="E379" s="154">
        <v>268</v>
      </c>
      <c r="F379" s="155"/>
    </row>
    <row r="380" customHeight="1" spans="1:6">
      <c r="A380" s="160" t="s">
        <v>59</v>
      </c>
      <c r="B380" s="153">
        <f t="shared" si="13"/>
        <v>29362</v>
      </c>
      <c r="C380" s="154">
        <f>C381+C388</f>
        <v>25538</v>
      </c>
      <c r="D380" s="154">
        <f>D381+D388</f>
        <v>0</v>
      </c>
      <c r="E380" s="154">
        <f>E381+E388</f>
        <v>3824</v>
      </c>
      <c r="F380" s="155"/>
    </row>
    <row r="381" customHeight="1" spans="1:6">
      <c r="A381" s="158" t="s">
        <v>386</v>
      </c>
      <c r="B381" s="153">
        <f t="shared" si="13"/>
        <v>29332</v>
      </c>
      <c r="C381" s="154">
        <f>SUM(C382:C387)</f>
        <v>25538</v>
      </c>
      <c r="D381" s="154">
        <f>SUM(D382:D387)</f>
        <v>0</v>
      </c>
      <c r="E381" s="154">
        <f>SUM(E382:E387)</f>
        <v>3794</v>
      </c>
      <c r="F381" s="155"/>
    </row>
    <row r="382" customHeight="1" spans="1:6">
      <c r="A382" s="158" t="s">
        <v>310</v>
      </c>
      <c r="B382" s="153">
        <f t="shared" si="13"/>
        <v>4083</v>
      </c>
      <c r="C382" s="154">
        <v>4043</v>
      </c>
      <c r="D382" s="154"/>
      <c r="E382" s="154">
        <v>40</v>
      </c>
      <c r="F382" s="155"/>
    </row>
    <row r="383" customHeight="1" spans="1:6">
      <c r="A383" s="158" t="s">
        <v>387</v>
      </c>
      <c r="B383" s="153">
        <f t="shared" si="13"/>
        <v>196</v>
      </c>
      <c r="C383" s="154">
        <v>90</v>
      </c>
      <c r="D383" s="154"/>
      <c r="E383" s="154">
        <v>106</v>
      </c>
      <c r="F383" s="155"/>
    </row>
    <row r="384" customHeight="1" spans="1:6">
      <c r="A384" s="158" t="s">
        <v>388</v>
      </c>
      <c r="B384" s="153">
        <f t="shared" si="13"/>
        <v>17100</v>
      </c>
      <c r="C384" s="154">
        <f>17100</f>
        <v>17100</v>
      </c>
      <c r="D384" s="154"/>
      <c r="E384" s="154"/>
      <c r="F384" s="155"/>
    </row>
    <row r="385" customHeight="1" spans="1:6">
      <c r="A385" s="158" t="s">
        <v>389</v>
      </c>
      <c r="B385" s="153">
        <f t="shared" si="13"/>
        <v>205</v>
      </c>
      <c r="C385" s="154">
        <v>205</v>
      </c>
      <c r="D385" s="154"/>
      <c r="E385" s="154"/>
      <c r="F385" s="155"/>
    </row>
    <row r="386" customHeight="1" spans="1:6">
      <c r="A386" s="158" t="s">
        <v>390</v>
      </c>
      <c r="B386" s="153">
        <f t="shared" si="13"/>
        <v>40</v>
      </c>
      <c r="C386" s="154">
        <v>40</v>
      </c>
      <c r="D386" s="154"/>
      <c r="E386" s="154"/>
      <c r="F386" s="155"/>
    </row>
    <row r="387" customHeight="1" spans="1:6">
      <c r="A387" s="158" t="s">
        <v>391</v>
      </c>
      <c r="B387" s="153">
        <f t="shared" si="13"/>
        <v>7708</v>
      </c>
      <c r="C387" s="154">
        <v>4060</v>
      </c>
      <c r="D387" s="154"/>
      <c r="E387" s="154">
        <v>3648</v>
      </c>
      <c r="F387" s="155"/>
    </row>
    <row r="388" customHeight="1" spans="1:6">
      <c r="A388" s="158" t="s">
        <v>392</v>
      </c>
      <c r="B388" s="153">
        <f t="shared" si="13"/>
        <v>30</v>
      </c>
      <c r="C388" s="154"/>
      <c r="D388" s="154"/>
      <c r="E388" s="154">
        <v>30</v>
      </c>
      <c r="F388" s="155"/>
    </row>
    <row r="389" customHeight="1" spans="1:6">
      <c r="A389" s="160" t="s">
        <v>60</v>
      </c>
      <c r="B389" s="153">
        <f t="shared" si="13"/>
        <v>14319</v>
      </c>
      <c r="C389" s="154">
        <f>C390+C396+C398</f>
        <v>12749</v>
      </c>
      <c r="D389" s="154">
        <f>D390+D396+D398</f>
        <v>0</v>
      </c>
      <c r="E389" s="154">
        <f>E390+E396+E398</f>
        <v>1570</v>
      </c>
      <c r="F389" s="155"/>
    </row>
    <row r="390" customHeight="1" spans="1:6">
      <c r="A390" s="158" t="s">
        <v>393</v>
      </c>
      <c r="B390" s="154">
        <f>SUM(B391:B395)</f>
        <v>983</v>
      </c>
      <c r="C390" s="154">
        <f>SUM(C391:C395)</f>
        <v>958</v>
      </c>
      <c r="D390" s="154">
        <f>SUM(D391:D395)</f>
        <v>0</v>
      </c>
      <c r="E390" s="154">
        <f>SUM(E391:E395)</f>
        <v>25</v>
      </c>
      <c r="F390" s="155"/>
    </row>
    <row r="391" customHeight="1" spans="1:6">
      <c r="A391" s="158" t="s">
        <v>394</v>
      </c>
      <c r="B391" s="153">
        <f t="shared" ref="B391:B405" si="14">C391+D391+E391</f>
        <v>343</v>
      </c>
      <c r="C391" s="154">
        <v>343</v>
      </c>
      <c r="D391" s="154"/>
      <c r="E391" s="154"/>
      <c r="F391" s="155"/>
    </row>
    <row r="392" customHeight="1" spans="1:6">
      <c r="A392" s="158" t="s">
        <v>395</v>
      </c>
      <c r="B392" s="153">
        <f t="shared" si="14"/>
        <v>578</v>
      </c>
      <c r="C392" s="154">
        <v>578</v>
      </c>
      <c r="D392" s="154"/>
      <c r="E392" s="154"/>
      <c r="F392" s="155"/>
    </row>
    <row r="393" customHeight="1" spans="1:6">
      <c r="A393" s="158" t="s">
        <v>396</v>
      </c>
      <c r="B393" s="153">
        <f t="shared" si="14"/>
        <v>17</v>
      </c>
      <c r="C393" s="154">
        <v>17</v>
      </c>
      <c r="D393" s="154"/>
      <c r="E393" s="154"/>
      <c r="F393" s="155"/>
    </row>
    <row r="394" customHeight="1" spans="1:6">
      <c r="A394" s="158" t="s">
        <v>397</v>
      </c>
      <c r="B394" s="153">
        <f t="shared" si="14"/>
        <v>20</v>
      </c>
      <c r="C394" s="154">
        <v>20</v>
      </c>
      <c r="D394" s="154"/>
      <c r="E394" s="154"/>
      <c r="F394" s="155"/>
    </row>
    <row r="395" customHeight="1" spans="1:6">
      <c r="A395" s="158" t="s">
        <v>398</v>
      </c>
      <c r="B395" s="153">
        <f t="shared" si="14"/>
        <v>25</v>
      </c>
      <c r="C395" s="154"/>
      <c r="D395" s="154"/>
      <c r="E395" s="154">
        <v>25</v>
      </c>
      <c r="F395" s="155"/>
    </row>
    <row r="396" customHeight="1" spans="1:6">
      <c r="A396" s="158" t="s">
        <v>399</v>
      </c>
      <c r="B396" s="153">
        <f t="shared" si="14"/>
        <v>6291</v>
      </c>
      <c r="C396" s="154">
        <f t="shared" ref="C396:C400" si="15">C397</f>
        <v>6291</v>
      </c>
      <c r="D396" s="154">
        <f>D397</f>
        <v>0</v>
      </c>
      <c r="E396" s="154">
        <f t="shared" ref="E396:E400" si="16">E397</f>
        <v>0</v>
      </c>
      <c r="F396" s="155"/>
    </row>
    <row r="397" customHeight="1" spans="1:6">
      <c r="A397" s="158" t="s">
        <v>400</v>
      </c>
      <c r="B397" s="153">
        <f t="shared" si="14"/>
        <v>6291</v>
      </c>
      <c r="C397" s="154">
        <v>6291</v>
      </c>
      <c r="D397" s="154"/>
      <c r="E397" s="154"/>
      <c r="F397" s="155"/>
    </row>
    <row r="398" customHeight="1" spans="1:6">
      <c r="A398" s="158" t="s">
        <v>401</v>
      </c>
      <c r="B398" s="153">
        <f t="shared" si="14"/>
        <v>7045</v>
      </c>
      <c r="C398" s="154">
        <f t="shared" si="15"/>
        <v>5500</v>
      </c>
      <c r="D398" s="154"/>
      <c r="E398" s="154">
        <f t="shared" si="16"/>
        <v>1545</v>
      </c>
      <c r="F398" s="155"/>
    </row>
    <row r="399" customHeight="1" spans="1:6">
      <c r="A399" s="158" t="s">
        <v>402</v>
      </c>
      <c r="B399" s="153">
        <f t="shared" si="14"/>
        <v>7045</v>
      </c>
      <c r="C399" s="154">
        <v>5500</v>
      </c>
      <c r="D399" s="154"/>
      <c r="E399" s="154">
        <v>1545</v>
      </c>
      <c r="F399" s="155"/>
    </row>
    <row r="400" customHeight="1" spans="1:6">
      <c r="A400" s="160" t="s">
        <v>61</v>
      </c>
      <c r="B400" s="153">
        <f t="shared" si="14"/>
        <v>279</v>
      </c>
      <c r="C400" s="154">
        <f t="shared" si="15"/>
        <v>241</v>
      </c>
      <c r="D400" s="154">
        <f>D401</f>
        <v>0</v>
      </c>
      <c r="E400" s="154">
        <f t="shared" si="16"/>
        <v>38</v>
      </c>
      <c r="F400" s="155"/>
    </row>
    <row r="401" customHeight="1" spans="1:6">
      <c r="A401" s="158" t="s">
        <v>403</v>
      </c>
      <c r="B401" s="153">
        <f t="shared" si="14"/>
        <v>279</v>
      </c>
      <c r="C401" s="154">
        <f>SUM(C402:C404)</f>
        <v>241</v>
      </c>
      <c r="D401" s="154">
        <f>SUM(D402:D404)</f>
        <v>0</v>
      </c>
      <c r="E401" s="154">
        <f>SUM(E402:E404)</f>
        <v>38</v>
      </c>
      <c r="F401" s="155"/>
    </row>
    <row r="402" customHeight="1" spans="1:6">
      <c r="A402" s="158" t="s">
        <v>404</v>
      </c>
      <c r="B402" s="153">
        <f t="shared" si="14"/>
        <v>8</v>
      </c>
      <c r="C402" s="154">
        <v>8</v>
      </c>
      <c r="D402" s="154"/>
      <c r="E402" s="154"/>
      <c r="F402" s="155"/>
    </row>
    <row r="403" customHeight="1" spans="1:6">
      <c r="A403" s="158" t="s">
        <v>405</v>
      </c>
      <c r="B403" s="153">
        <f t="shared" si="14"/>
        <v>138</v>
      </c>
      <c r="C403" s="154">
        <v>100</v>
      </c>
      <c r="D403" s="154"/>
      <c r="E403" s="154">
        <v>38</v>
      </c>
      <c r="F403" s="155"/>
    </row>
    <row r="404" customHeight="1" spans="1:6">
      <c r="A404" s="158" t="s">
        <v>406</v>
      </c>
      <c r="B404" s="153">
        <f t="shared" si="14"/>
        <v>133</v>
      </c>
      <c r="C404" s="154">
        <v>133</v>
      </c>
      <c r="D404" s="154"/>
      <c r="E404" s="154"/>
      <c r="F404" s="155"/>
    </row>
    <row r="405" customHeight="1" spans="1:6">
      <c r="A405" s="160" t="s">
        <v>62</v>
      </c>
      <c r="B405" s="153">
        <f t="shared" si="14"/>
        <v>9888</v>
      </c>
      <c r="C405" s="154">
        <f>C406+C410+C413+C415</f>
        <v>9467</v>
      </c>
      <c r="D405" s="154">
        <f>D406+D410+D413+D415</f>
        <v>338</v>
      </c>
      <c r="E405" s="154">
        <f>E406+E410+E413+E415</f>
        <v>83</v>
      </c>
      <c r="F405" s="155"/>
    </row>
    <row r="406" customHeight="1" spans="1:6">
      <c r="A406" s="158" t="s">
        <v>407</v>
      </c>
      <c r="B406" s="163">
        <f>B407+B409+B408</f>
        <v>5091</v>
      </c>
      <c r="C406" s="154">
        <f>C407+C409+C408</f>
        <v>5059</v>
      </c>
      <c r="D406" s="154">
        <f>D407+D409</f>
        <v>0</v>
      </c>
      <c r="E406" s="154">
        <f>E407+E409</f>
        <v>32</v>
      </c>
      <c r="F406" s="155"/>
    </row>
    <row r="407" customHeight="1" spans="1:6">
      <c r="A407" s="158" t="s">
        <v>310</v>
      </c>
      <c r="B407" s="153">
        <f t="shared" ref="B407:B424" si="17">C407+D407+E407</f>
        <v>4836</v>
      </c>
      <c r="C407" s="154">
        <v>4804</v>
      </c>
      <c r="D407" s="154"/>
      <c r="E407" s="154">
        <v>32</v>
      </c>
      <c r="F407" s="155"/>
    </row>
    <row r="408" customHeight="1" spans="1:6">
      <c r="A408" s="158" t="s">
        <v>408</v>
      </c>
      <c r="B408" s="153">
        <f t="shared" si="17"/>
        <v>210</v>
      </c>
      <c r="C408" s="154">
        <v>210</v>
      </c>
      <c r="D408" s="154"/>
      <c r="E408" s="154"/>
      <c r="F408" s="155"/>
    </row>
    <row r="409" customHeight="1" spans="1:6">
      <c r="A409" s="158" t="s">
        <v>409</v>
      </c>
      <c r="B409" s="153">
        <f t="shared" si="17"/>
        <v>45</v>
      </c>
      <c r="C409" s="154">
        <v>45</v>
      </c>
      <c r="D409" s="154"/>
      <c r="E409" s="154"/>
      <c r="F409" s="155"/>
    </row>
    <row r="410" customHeight="1" spans="1:6">
      <c r="A410" s="158" t="s">
        <v>410</v>
      </c>
      <c r="B410" s="153">
        <f t="shared" si="17"/>
        <v>2180</v>
      </c>
      <c r="C410" s="154">
        <f>SUM(C411:C412)</f>
        <v>2180</v>
      </c>
      <c r="D410" s="154">
        <f>SUM(D411:D412)</f>
        <v>0</v>
      </c>
      <c r="E410" s="154">
        <f>SUM(E411:E412)</f>
        <v>0</v>
      </c>
      <c r="F410" s="155"/>
    </row>
    <row r="411" customHeight="1" spans="1:6">
      <c r="A411" s="158" t="s">
        <v>310</v>
      </c>
      <c r="B411" s="153">
        <f t="shared" si="17"/>
        <v>2170</v>
      </c>
      <c r="C411" s="154">
        <v>2170</v>
      </c>
      <c r="D411" s="154"/>
      <c r="E411" s="154"/>
      <c r="F411" s="155"/>
    </row>
    <row r="412" customHeight="1" spans="1:6">
      <c r="A412" s="158" t="s">
        <v>323</v>
      </c>
      <c r="B412" s="153">
        <f t="shared" si="17"/>
        <v>10</v>
      </c>
      <c r="C412" s="154">
        <v>10</v>
      </c>
      <c r="D412" s="154"/>
      <c r="E412" s="154"/>
      <c r="F412" s="155"/>
    </row>
    <row r="413" customHeight="1" spans="1:6">
      <c r="A413" s="158" t="s">
        <v>411</v>
      </c>
      <c r="B413" s="153">
        <f t="shared" si="17"/>
        <v>502</v>
      </c>
      <c r="C413" s="154">
        <f>C414</f>
        <v>113</v>
      </c>
      <c r="D413" s="154">
        <f>D414</f>
        <v>338</v>
      </c>
      <c r="E413" s="154">
        <f>E414</f>
        <v>51</v>
      </c>
      <c r="F413" s="155"/>
    </row>
    <row r="414" customHeight="1" spans="1:6">
      <c r="A414" s="158" t="s">
        <v>412</v>
      </c>
      <c r="B414" s="153">
        <f t="shared" si="17"/>
        <v>502</v>
      </c>
      <c r="C414" s="154">
        <v>113</v>
      </c>
      <c r="D414" s="154">
        <v>338</v>
      </c>
      <c r="E414" s="154">
        <v>51</v>
      </c>
      <c r="F414" s="155"/>
    </row>
    <row r="415" customHeight="1" spans="1:6">
      <c r="A415" s="158" t="s">
        <v>413</v>
      </c>
      <c r="B415" s="153">
        <f t="shared" si="17"/>
        <v>2115</v>
      </c>
      <c r="C415" s="154">
        <f>SUM(C416:C418)</f>
        <v>2115</v>
      </c>
      <c r="D415" s="154">
        <f>SUM(D416:D418)</f>
        <v>0</v>
      </c>
      <c r="E415" s="154">
        <f>SUM(E416:E418)</f>
        <v>0</v>
      </c>
      <c r="F415" s="155"/>
    </row>
    <row r="416" customHeight="1" spans="1:6">
      <c r="A416" s="158" t="s">
        <v>414</v>
      </c>
      <c r="B416" s="153">
        <f t="shared" si="17"/>
        <v>869</v>
      </c>
      <c r="C416" s="154">
        <v>869</v>
      </c>
      <c r="D416" s="154"/>
      <c r="E416" s="154"/>
      <c r="F416" s="155"/>
    </row>
    <row r="417" customHeight="1" spans="1:6">
      <c r="A417" s="158" t="s">
        <v>415</v>
      </c>
      <c r="B417" s="153">
        <f t="shared" si="17"/>
        <v>1236</v>
      </c>
      <c r="C417" s="154">
        <f>1245-9</f>
        <v>1236</v>
      </c>
      <c r="D417" s="154"/>
      <c r="E417" s="154"/>
      <c r="F417" s="155"/>
    </row>
    <row r="418" customHeight="1" spans="1:6">
      <c r="A418" s="158" t="s">
        <v>416</v>
      </c>
      <c r="B418" s="153">
        <f t="shared" si="17"/>
        <v>10</v>
      </c>
      <c r="C418" s="154">
        <v>10</v>
      </c>
      <c r="D418" s="154"/>
      <c r="E418" s="154"/>
      <c r="F418" s="155"/>
    </row>
    <row r="419" customHeight="1" spans="1:6">
      <c r="A419" s="165" t="s">
        <v>63</v>
      </c>
      <c r="B419" s="162">
        <f t="shared" si="17"/>
        <v>10000</v>
      </c>
      <c r="C419" s="163">
        <v>10000</v>
      </c>
      <c r="D419" s="163"/>
      <c r="E419" s="163"/>
      <c r="F419" s="155"/>
    </row>
    <row r="420" customHeight="1" spans="1:6">
      <c r="A420" s="160" t="s">
        <v>64</v>
      </c>
      <c r="B420" s="153">
        <f t="shared" si="17"/>
        <v>3000</v>
      </c>
      <c r="C420" s="154">
        <f>C421</f>
        <v>3000</v>
      </c>
      <c r="D420" s="154">
        <f>D421</f>
        <v>0</v>
      </c>
      <c r="E420" s="154"/>
      <c r="F420" s="155"/>
    </row>
    <row r="421" customHeight="1" spans="1:6">
      <c r="A421" s="158" t="s">
        <v>417</v>
      </c>
      <c r="B421" s="153">
        <f t="shared" si="17"/>
        <v>3000</v>
      </c>
      <c r="C421" s="154">
        <f>C422</f>
        <v>3000</v>
      </c>
      <c r="D421" s="154">
        <f>D422</f>
        <v>0</v>
      </c>
      <c r="E421" s="154"/>
      <c r="F421" s="155"/>
    </row>
    <row r="422" customHeight="1" spans="1:6">
      <c r="A422" s="158" t="s">
        <v>418</v>
      </c>
      <c r="B422" s="153">
        <f t="shared" si="17"/>
        <v>3000</v>
      </c>
      <c r="C422" s="154">
        <v>3000</v>
      </c>
      <c r="D422" s="154"/>
      <c r="E422" s="154"/>
      <c r="F422" s="155"/>
    </row>
    <row r="423" customHeight="1" spans="1:6">
      <c r="A423" s="160" t="s">
        <v>65</v>
      </c>
      <c r="B423" s="153">
        <f t="shared" si="17"/>
        <v>6660</v>
      </c>
      <c r="C423" s="154">
        <f>7584-341-1-1131</f>
        <v>6111</v>
      </c>
      <c r="D423" s="154"/>
      <c r="E423" s="154">
        <v>549</v>
      </c>
      <c r="F423" s="155"/>
    </row>
    <row r="424" customHeight="1" spans="1:6">
      <c r="A424" s="166" t="s">
        <v>419</v>
      </c>
      <c r="B424" s="153">
        <f t="shared" si="17"/>
        <v>807477</v>
      </c>
      <c r="C424" s="153">
        <f>C4+C86+C90+C115+C135+C141+C161+C233+C273+C290+C304+C355+C367+C375+C380+C389+C400+C405+C419+C420+C423</f>
        <v>744730</v>
      </c>
      <c r="D424" s="153">
        <f>D4+D86+D90+D115+D135+D141+D161+D233+D273+D290+D304+D355+D367+D375+D380+D389+D400+D405+D419+D420+D423</f>
        <v>5395</v>
      </c>
      <c r="E424" s="153">
        <f>E4+E86+E90+E115+E135+E141+E161+E233+E273+E290+E304+E355+E367+E375+E380+E389+E400+E405+E419+E420+E423</f>
        <v>57352</v>
      </c>
      <c r="F424" s="155"/>
    </row>
    <row r="425" customHeight="1" spans="1:6">
      <c r="A425" s="167"/>
      <c r="B425" s="153"/>
      <c r="C425" s="153"/>
      <c r="D425" s="153"/>
      <c r="E425" s="153"/>
      <c r="F425" s="155"/>
    </row>
    <row r="426" customHeight="1" spans="1:5">
      <c r="A426" s="168" t="s">
        <v>420</v>
      </c>
      <c r="B426" s="169">
        <f>C426</f>
        <v>5000</v>
      </c>
      <c r="C426" s="154">
        <v>5000</v>
      </c>
      <c r="D426" s="169"/>
      <c r="E426" s="170"/>
    </row>
    <row r="427" customHeight="1" spans="1:5">
      <c r="A427" s="168" t="s">
        <v>421</v>
      </c>
      <c r="B427" s="169">
        <f>B428+B429</f>
        <v>5804</v>
      </c>
      <c r="C427" s="154">
        <f>SUM(C428:C429)</f>
        <v>5804</v>
      </c>
      <c r="D427" s="171"/>
      <c r="E427" s="171"/>
    </row>
    <row r="428" customHeight="1" spans="1:5">
      <c r="A428" s="168" t="s">
        <v>422</v>
      </c>
      <c r="B428" s="169">
        <f>C428+D428+E428</f>
        <v>2735</v>
      </c>
      <c r="C428" s="154">
        <v>2735</v>
      </c>
      <c r="D428" s="170"/>
      <c r="E428" s="171"/>
    </row>
    <row r="429" customHeight="1" spans="1:5">
      <c r="A429" s="168" t="s">
        <v>423</v>
      </c>
      <c r="B429" s="169">
        <f>C429+D429+E429</f>
        <v>3069</v>
      </c>
      <c r="C429" s="154">
        <v>3069</v>
      </c>
      <c r="D429" s="170"/>
      <c r="E429" s="171"/>
    </row>
    <row r="430" customHeight="1" spans="1:5">
      <c r="A430" s="172" t="s">
        <v>424</v>
      </c>
      <c r="B430" s="171">
        <f>B424+B426+B427</f>
        <v>818281</v>
      </c>
      <c r="C430" s="171">
        <f>C424+C426+C427</f>
        <v>755534</v>
      </c>
      <c r="D430" s="171">
        <f>D424+D426+D427</f>
        <v>5395</v>
      </c>
      <c r="E430" s="171">
        <f>E424+E426+E427</f>
        <v>57352</v>
      </c>
    </row>
  </sheetData>
  <mergeCells count="1">
    <mergeCell ref="A1:E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workbookViewId="0">
      <selection activeCell="A33" sqref="A33"/>
    </sheetView>
  </sheetViews>
  <sheetFormatPr defaultColWidth="9" defaultRowHeight="13.5" outlineLevelCol="2"/>
  <cols>
    <col min="1" max="1" width="26.875" customWidth="1"/>
    <col min="2" max="2" width="37.375" style="121" customWidth="1"/>
    <col min="3" max="3" width="17.375" style="122" customWidth="1"/>
  </cols>
  <sheetData>
    <row r="1" ht="22.5" spans="1:3">
      <c r="A1" s="123" t="s">
        <v>425</v>
      </c>
      <c r="B1" s="124"/>
      <c r="C1" s="125"/>
    </row>
    <row r="2" spans="1:3">
      <c r="A2" s="126" t="s">
        <v>426</v>
      </c>
      <c r="B2" s="127" t="s">
        <v>427</v>
      </c>
      <c r="C2" s="128"/>
    </row>
    <row r="3" spans="1:3">
      <c r="A3" s="129" t="s">
        <v>428</v>
      </c>
      <c r="B3" s="130" t="s">
        <v>5</v>
      </c>
      <c r="C3" s="129" t="s">
        <v>429</v>
      </c>
    </row>
    <row r="4" spans="1:3">
      <c r="A4" s="131" t="s">
        <v>7</v>
      </c>
      <c r="B4" s="132">
        <f>SUM(B5,B17,B40,B48)</f>
        <v>167863.7476</v>
      </c>
      <c r="C4" s="133"/>
    </row>
    <row r="5" spans="1:3">
      <c r="A5" s="65" t="s">
        <v>430</v>
      </c>
      <c r="B5" s="132">
        <f>SUM(B6:B16)</f>
        <v>150964.0432</v>
      </c>
      <c r="C5" s="133"/>
    </row>
    <row r="6" spans="1:3">
      <c r="A6" s="86" t="s">
        <v>431</v>
      </c>
      <c r="B6" s="134">
        <f>47760-132+129</f>
        <v>47757</v>
      </c>
      <c r="C6" s="133"/>
    </row>
    <row r="7" spans="1:3">
      <c r="A7" s="86" t="s">
        <v>432</v>
      </c>
      <c r="B7" s="134">
        <v>23852</v>
      </c>
      <c r="C7" s="133"/>
    </row>
    <row r="8" spans="1:3">
      <c r="A8" s="86" t="s">
        <v>433</v>
      </c>
      <c r="B8" s="134">
        <v>7035</v>
      </c>
      <c r="C8" s="133"/>
    </row>
    <row r="9" spans="1:3">
      <c r="A9" s="86" t="s">
        <v>434</v>
      </c>
      <c r="B9" s="134">
        <v>180</v>
      </c>
      <c r="C9" s="133"/>
    </row>
    <row r="10" spans="1:3">
      <c r="A10" s="86" t="s">
        <v>435</v>
      </c>
      <c r="B10" s="135">
        <v>38084.0432</v>
      </c>
      <c r="C10" s="133"/>
    </row>
    <row r="11" spans="1:3">
      <c r="A11" s="86" t="s">
        <v>436</v>
      </c>
      <c r="B11" s="134">
        <v>12072</v>
      </c>
      <c r="C11" s="133"/>
    </row>
    <row r="12" spans="1:3">
      <c r="A12" s="86" t="s">
        <v>437</v>
      </c>
      <c r="B12" s="134">
        <v>5858</v>
      </c>
      <c r="C12" s="133"/>
    </row>
    <row r="13" spans="1:3">
      <c r="A13" s="86" t="s">
        <v>438</v>
      </c>
      <c r="B13" s="134">
        <v>4315</v>
      </c>
      <c r="C13" s="133"/>
    </row>
    <row r="14" spans="1:3">
      <c r="A14" s="86" t="s">
        <v>439</v>
      </c>
      <c r="B14" s="134">
        <v>356</v>
      </c>
      <c r="C14" s="133"/>
    </row>
    <row r="15" spans="1:3">
      <c r="A15" s="86" t="s">
        <v>440</v>
      </c>
      <c r="B15" s="134">
        <v>10869</v>
      </c>
      <c r="C15" s="133"/>
    </row>
    <row r="16" spans="1:3">
      <c r="A16" s="86" t="s">
        <v>441</v>
      </c>
      <c r="B16" s="134">
        <v>586</v>
      </c>
      <c r="C16" s="133"/>
    </row>
    <row r="17" spans="1:3">
      <c r="A17" s="85" t="s">
        <v>442</v>
      </c>
      <c r="B17" s="132">
        <f>SUM(B18:B39)</f>
        <v>9145</v>
      </c>
      <c r="C17" s="133"/>
    </row>
    <row r="18" spans="1:3">
      <c r="A18" s="86" t="s">
        <v>443</v>
      </c>
      <c r="B18" s="134">
        <v>1792</v>
      </c>
      <c r="C18" s="133"/>
    </row>
    <row r="19" spans="1:3">
      <c r="A19" s="86" t="s">
        <v>444</v>
      </c>
      <c r="B19" s="134">
        <v>103</v>
      </c>
      <c r="C19" s="133"/>
    </row>
    <row r="20" spans="1:3">
      <c r="A20" s="86" t="s">
        <v>445</v>
      </c>
      <c r="B20" s="134">
        <v>7</v>
      </c>
      <c r="C20" s="133"/>
    </row>
    <row r="21" spans="1:3">
      <c r="A21" s="86" t="s">
        <v>446</v>
      </c>
      <c r="B21" s="134">
        <v>49</v>
      </c>
      <c r="C21" s="133"/>
    </row>
    <row r="22" spans="1:3">
      <c r="A22" s="86" t="s">
        <v>447</v>
      </c>
      <c r="B22" s="134">
        <v>254</v>
      </c>
      <c r="C22" s="133"/>
    </row>
    <row r="23" spans="1:3">
      <c r="A23" s="86" t="s">
        <v>448</v>
      </c>
      <c r="B23" s="134">
        <v>47</v>
      </c>
      <c r="C23" s="133"/>
    </row>
    <row r="24" spans="1:3">
      <c r="A24" s="86" t="s">
        <v>449</v>
      </c>
      <c r="B24" s="134">
        <v>326</v>
      </c>
      <c r="C24" s="133"/>
    </row>
    <row r="25" spans="1:3">
      <c r="A25" s="86" t="s">
        <v>450</v>
      </c>
      <c r="B25" s="134">
        <v>35</v>
      </c>
      <c r="C25" s="133"/>
    </row>
    <row r="26" spans="1:3">
      <c r="A26" s="86" t="s">
        <v>451</v>
      </c>
      <c r="B26" s="134">
        <v>161</v>
      </c>
      <c r="C26" s="133"/>
    </row>
    <row r="27" spans="1:3">
      <c r="A27" s="86" t="s">
        <v>452</v>
      </c>
      <c r="B27" s="134">
        <v>154</v>
      </c>
      <c r="C27" s="133"/>
    </row>
    <row r="28" spans="1:3">
      <c r="A28" s="86" t="s">
        <v>453</v>
      </c>
      <c r="B28" s="134">
        <v>12</v>
      </c>
      <c r="C28" s="133"/>
    </row>
    <row r="29" spans="1:3">
      <c r="A29" s="86" t="s">
        <v>454</v>
      </c>
      <c r="B29" s="134">
        <v>30</v>
      </c>
      <c r="C29" s="133"/>
    </row>
    <row r="30" spans="1:3">
      <c r="A30" s="86" t="s">
        <v>455</v>
      </c>
      <c r="B30" s="134">
        <v>85</v>
      </c>
      <c r="C30" s="133"/>
    </row>
    <row r="31" spans="1:3">
      <c r="A31" s="86" t="s">
        <v>456</v>
      </c>
      <c r="B31" s="134">
        <v>11</v>
      </c>
      <c r="C31" s="133"/>
    </row>
    <row r="32" spans="1:3">
      <c r="A32" s="86" t="s">
        <v>457</v>
      </c>
      <c r="B32" s="134">
        <v>154</v>
      </c>
      <c r="C32" s="133"/>
    </row>
    <row r="33" spans="1:3">
      <c r="A33" s="86" t="s">
        <v>458</v>
      </c>
      <c r="B33" s="134">
        <v>85</v>
      </c>
      <c r="C33" s="133"/>
    </row>
    <row r="34" spans="1:3">
      <c r="A34" s="86" t="s">
        <v>459</v>
      </c>
      <c r="B34" s="134">
        <v>84</v>
      </c>
      <c r="C34" s="133"/>
    </row>
    <row r="35" spans="1:3">
      <c r="A35" s="86" t="s">
        <v>460</v>
      </c>
      <c r="B35" s="136">
        <f>790+2103-8</f>
        <v>2885</v>
      </c>
      <c r="C35" s="133"/>
    </row>
    <row r="36" spans="1:3">
      <c r="A36" s="86" t="s">
        <v>461</v>
      </c>
      <c r="B36" s="136">
        <v>131</v>
      </c>
      <c r="C36" s="133"/>
    </row>
    <row r="37" spans="1:3">
      <c r="A37" s="86" t="s">
        <v>462</v>
      </c>
      <c r="B37" s="136">
        <v>595</v>
      </c>
      <c r="C37" s="133"/>
    </row>
    <row r="38" spans="1:3">
      <c r="A38" s="86" t="s">
        <v>463</v>
      </c>
      <c r="B38" s="136">
        <v>1629</v>
      </c>
      <c r="C38" s="133"/>
    </row>
    <row r="39" spans="1:3">
      <c r="A39" s="86" t="s">
        <v>464</v>
      </c>
      <c r="B39" s="136">
        <f>508+8</f>
        <v>516</v>
      </c>
      <c r="C39" s="133"/>
    </row>
    <row r="40" spans="1:3">
      <c r="A40" s="85" t="s">
        <v>465</v>
      </c>
      <c r="B40" s="137">
        <f>SUM(B41:B47)</f>
        <v>7620.0368</v>
      </c>
      <c r="C40" s="138"/>
    </row>
    <row r="41" spans="1:3">
      <c r="A41" s="86" t="s">
        <v>466</v>
      </c>
      <c r="B41" s="135">
        <v>154.1159</v>
      </c>
      <c r="C41" s="133"/>
    </row>
    <row r="42" spans="1:3">
      <c r="A42" s="86" t="s">
        <v>467</v>
      </c>
      <c r="B42" s="135">
        <v>7027.3279</v>
      </c>
      <c r="C42" s="133"/>
    </row>
    <row r="43" spans="1:3">
      <c r="A43" s="86" t="s">
        <v>468</v>
      </c>
      <c r="B43" s="135">
        <v>10.6848</v>
      </c>
      <c r="C43" s="133"/>
    </row>
    <row r="44" spans="1:3">
      <c r="A44" s="86" t="s">
        <v>469</v>
      </c>
      <c r="B44" s="135">
        <v>343.3226</v>
      </c>
      <c r="C44" s="133"/>
    </row>
    <row r="45" spans="1:3">
      <c r="A45" s="86" t="s">
        <v>470</v>
      </c>
      <c r="B45" s="135">
        <v>4.64</v>
      </c>
      <c r="C45" s="133"/>
    </row>
    <row r="46" spans="1:3">
      <c r="A46" s="86" t="s">
        <v>471</v>
      </c>
      <c r="B46" s="135">
        <v>63.12</v>
      </c>
      <c r="C46" s="133"/>
    </row>
    <row r="47" spans="1:3">
      <c r="A47" s="86" t="s">
        <v>472</v>
      </c>
      <c r="B47" s="135">
        <v>16.8256</v>
      </c>
      <c r="C47" s="133"/>
    </row>
    <row r="48" spans="1:3">
      <c r="A48" s="139" t="s">
        <v>473</v>
      </c>
      <c r="B48" s="140">
        <v>134.6676</v>
      </c>
      <c r="C48" s="133"/>
    </row>
    <row r="49" spans="1:3">
      <c r="A49" s="141" t="s">
        <v>474</v>
      </c>
      <c r="B49" s="135">
        <v>105.4826</v>
      </c>
      <c r="C49" s="133"/>
    </row>
    <row r="50" spans="1:3">
      <c r="A50" s="141" t="s">
        <v>474</v>
      </c>
      <c r="B50" s="135">
        <v>27.26</v>
      </c>
      <c r="C50" s="133"/>
    </row>
    <row r="51" spans="1:3">
      <c r="A51" s="141" t="s">
        <v>475</v>
      </c>
      <c r="B51" s="135">
        <v>1.925</v>
      </c>
      <c r="C51" s="133"/>
    </row>
  </sheetData>
  <mergeCells count="2">
    <mergeCell ref="A1:C1"/>
    <mergeCell ref="B2:C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workbookViewId="0">
      <selection activeCell="A45" sqref="A45"/>
    </sheetView>
  </sheetViews>
  <sheetFormatPr defaultColWidth="12.1" defaultRowHeight="16.95" customHeight="1" outlineLevelCol="2"/>
  <cols>
    <col min="1" max="1" width="46" style="88" customWidth="1"/>
    <col min="2" max="2" width="19.5" style="89" customWidth="1"/>
    <col min="3" max="16384" width="12.1" style="88"/>
  </cols>
  <sheetData>
    <row r="1" s="88" customFormat="1" ht="39" customHeight="1" spans="1:3">
      <c r="A1" s="106" t="s">
        <v>476</v>
      </c>
      <c r="B1" s="107"/>
      <c r="C1" s="106"/>
    </row>
    <row r="2" s="88" customFormat="1" ht="17.1" customHeight="1" spans="1:3">
      <c r="A2" s="108" t="s">
        <v>477</v>
      </c>
      <c r="B2" s="109"/>
      <c r="C2" s="110" t="s">
        <v>478</v>
      </c>
    </row>
    <row r="3" s="88" customFormat="1" ht="25" customHeight="1" spans="1:3">
      <c r="A3" s="97" t="s">
        <v>479</v>
      </c>
      <c r="B3" s="111" t="s">
        <v>5</v>
      </c>
      <c r="C3" s="97" t="s">
        <v>429</v>
      </c>
    </row>
    <row r="4" s="88" customFormat="1" ht="19.05" customHeight="1" spans="1:3">
      <c r="A4" s="112" t="s">
        <v>480</v>
      </c>
      <c r="B4" s="113">
        <f>SUM(B5,B9)</f>
        <v>111674</v>
      </c>
      <c r="C4" s="114"/>
    </row>
    <row r="5" s="88" customFormat="1" ht="19.05" customHeight="1" spans="1:3">
      <c r="A5" s="115" t="s">
        <v>481</v>
      </c>
      <c r="B5" s="113">
        <f>SUM(B6:B8)</f>
        <v>-17564</v>
      </c>
      <c r="C5" s="114"/>
    </row>
    <row r="6" s="88" customFormat="1" ht="19.05" customHeight="1" spans="1:3">
      <c r="A6" s="116" t="s">
        <v>482</v>
      </c>
      <c r="B6" s="113">
        <v>-7816</v>
      </c>
      <c r="C6" s="114"/>
    </row>
    <row r="7" s="88" customFormat="1" ht="19.05" customHeight="1" spans="1:3">
      <c r="A7" s="116" t="s">
        <v>483</v>
      </c>
      <c r="B7" s="113">
        <v>-10427</v>
      </c>
      <c r="C7" s="114"/>
    </row>
    <row r="8" s="88" customFormat="1" ht="19.05" customHeight="1" spans="1:3">
      <c r="A8" s="116" t="s">
        <v>484</v>
      </c>
      <c r="B8" s="113">
        <v>679</v>
      </c>
      <c r="C8" s="114"/>
    </row>
    <row r="9" s="88" customFormat="1" ht="19.05" customHeight="1" spans="1:3">
      <c r="A9" s="117" t="s">
        <v>485</v>
      </c>
      <c r="B9" s="113">
        <f>SUM(B10:B28)</f>
        <v>129238</v>
      </c>
      <c r="C9" s="114"/>
    </row>
    <row r="10" s="88" customFormat="1" ht="19.05" customHeight="1" spans="1:3">
      <c r="A10" s="116" t="s">
        <v>486</v>
      </c>
      <c r="B10" s="113">
        <f>26267-0</f>
        <v>26267</v>
      </c>
      <c r="C10" s="114"/>
    </row>
    <row r="11" s="88" customFormat="1" ht="19.05" customHeight="1" spans="1:3">
      <c r="A11" s="116" t="s">
        <v>487</v>
      </c>
      <c r="B11" s="113">
        <v>9697</v>
      </c>
      <c r="C11" s="114"/>
    </row>
    <row r="12" s="88" customFormat="1" ht="19.05" customHeight="1" spans="1:3">
      <c r="A12" s="116" t="s">
        <v>488</v>
      </c>
      <c r="B12" s="113">
        <v>-2835</v>
      </c>
      <c r="C12" s="114"/>
    </row>
    <row r="13" s="88" customFormat="1" ht="19.05" customHeight="1" spans="1:3">
      <c r="A13" s="116" t="s">
        <v>489</v>
      </c>
      <c r="B13" s="113">
        <v>5152</v>
      </c>
      <c r="C13" s="114"/>
    </row>
    <row r="14" s="88" customFormat="1" ht="19.05" customHeight="1" spans="1:3">
      <c r="A14" s="116" t="s">
        <v>490</v>
      </c>
      <c r="B14" s="113">
        <v>540</v>
      </c>
      <c r="C14" s="114"/>
    </row>
    <row r="15" s="88" customFormat="1" ht="19.05" customHeight="1" spans="1:3">
      <c r="A15" s="116" t="s">
        <v>491</v>
      </c>
      <c r="B15" s="113">
        <v>14586</v>
      </c>
      <c r="C15" s="114"/>
    </row>
    <row r="16" s="88" customFormat="1" ht="19.05" customHeight="1" spans="1:3">
      <c r="A16" s="116" t="s">
        <v>492</v>
      </c>
      <c r="B16" s="113">
        <v>1166</v>
      </c>
      <c r="C16" s="114"/>
    </row>
    <row r="17" s="88" customFormat="1" ht="19.05" customHeight="1" spans="1:3">
      <c r="A17" s="116" t="s">
        <v>493</v>
      </c>
      <c r="B17" s="113">
        <v>1106</v>
      </c>
      <c r="C17" s="114"/>
    </row>
    <row r="18" s="88" customFormat="1" ht="19.05" customHeight="1" spans="1:3">
      <c r="A18" s="116" t="s">
        <v>494</v>
      </c>
      <c r="B18" s="113">
        <v>6082</v>
      </c>
      <c r="C18" s="114"/>
    </row>
    <row r="19" s="88" customFormat="1" ht="19.05" customHeight="1" spans="1:3">
      <c r="A19" s="116" t="s">
        <v>495</v>
      </c>
      <c r="B19" s="113">
        <v>1018</v>
      </c>
      <c r="C19" s="114"/>
    </row>
    <row r="20" s="88" customFormat="1" ht="19.05" customHeight="1" spans="1:3">
      <c r="A20" s="116" t="s">
        <v>496</v>
      </c>
      <c r="B20" s="113">
        <v>28834</v>
      </c>
      <c r="C20" s="114"/>
    </row>
    <row r="21" s="88" customFormat="1" ht="19.05" customHeight="1" spans="1:3">
      <c r="A21" s="116" t="s">
        <v>497</v>
      </c>
      <c r="B21" s="113">
        <v>7812</v>
      </c>
      <c r="C21" s="114"/>
    </row>
    <row r="22" s="88" customFormat="1" ht="19.05" customHeight="1" spans="1:3">
      <c r="A22" s="116" t="s">
        <v>498</v>
      </c>
      <c r="B22" s="113">
        <v>63</v>
      </c>
      <c r="C22" s="114"/>
    </row>
    <row r="23" s="88" customFormat="1" ht="19.05" customHeight="1" spans="1:3">
      <c r="A23" s="116" t="s">
        <v>499</v>
      </c>
      <c r="B23" s="113">
        <v>14134</v>
      </c>
      <c r="C23" s="114"/>
    </row>
    <row r="24" s="88" customFormat="1" ht="19.05" customHeight="1" spans="1:3">
      <c r="A24" s="116" t="s">
        <v>500</v>
      </c>
      <c r="B24" s="113">
        <v>768</v>
      </c>
      <c r="C24" s="114"/>
    </row>
    <row r="25" s="88" customFormat="1" ht="19.05" customHeight="1" spans="1:3">
      <c r="A25" s="116" t="s">
        <v>501</v>
      </c>
      <c r="B25" s="113">
        <v>15</v>
      </c>
      <c r="C25" s="114"/>
    </row>
    <row r="26" s="88" customFormat="1" ht="19.05" customHeight="1" spans="1:3">
      <c r="A26" s="116" t="s">
        <v>502</v>
      </c>
      <c r="B26" s="113">
        <v>13340</v>
      </c>
      <c r="C26" s="114"/>
    </row>
    <row r="27" s="88" customFormat="1" ht="19.05" customHeight="1" spans="1:3">
      <c r="A27" s="116" t="s">
        <v>503</v>
      </c>
      <c r="B27" s="113">
        <v>1109</v>
      </c>
      <c r="C27" s="114"/>
    </row>
    <row r="28" s="88" customFormat="1" ht="19.05" customHeight="1" spans="1:3">
      <c r="A28" s="116" t="s">
        <v>504</v>
      </c>
      <c r="B28" s="113">
        <v>384</v>
      </c>
      <c r="C28" s="114"/>
    </row>
    <row r="29" s="88" customFormat="1" ht="19.05" customHeight="1" spans="1:3">
      <c r="A29" s="118" t="s">
        <v>505</v>
      </c>
      <c r="B29" s="119">
        <f>SUM(B30:B45)</f>
        <v>5396</v>
      </c>
      <c r="C29" s="114"/>
    </row>
    <row r="30" s="88" customFormat="1" ht="19.05" customHeight="1" spans="1:3">
      <c r="A30" s="120" t="s">
        <v>506</v>
      </c>
      <c r="B30" s="119">
        <v>54</v>
      </c>
      <c r="C30" s="114"/>
    </row>
    <row r="31" s="88" customFormat="1" ht="19.05" customHeight="1" spans="1:3">
      <c r="A31" s="120" t="s">
        <v>507</v>
      </c>
      <c r="B31" s="119"/>
      <c r="C31" s="114"/>
    </row>
    <row r="32" s="88" customFormat="1" ht="19.05" customHeight="1" spans="1:3">
      <c r="A32" s="120" t="s">
        <v>508</v>
      </c>
      <c r="B32" s="119">
        <v>884</v>
      </c>
      <c r="C32" s="114"/>
    </row>
    <row r="33" s="88" customFormat="1" ht="19.05" customHeight="1" spans="1:3">
      <c r="A33" s="120" t="s">
        <v>509</v>
      </c>
      <c r="B33" s="119">
        <v>118</v>
      </c>
      <c r="C33" s="114"/>
    </row>
    <row r="34" s="88" customFormat="1" customHeight="1" spans="1:3">
      <c r="A34" s="120" t="s">
        <v>510</v>
      </c>
      <c r="B34" s="119">
        <v>9</v>
      </c>
      <c r="C34" s="114"/>
    </row>
    <row r="35" s="88" customFormat="1" customHeight="1" spans="1:3">
      <c r="A35" s="120" t="s">
        <v>511</v>
      </c>
      <c r="B35" s="119">
        <v>119</v>
      </c>
      <c r="C35" s="114"/>
    </row>
    <row r="36" s="88" customFormat="1" customHeight="1" spans="1:3">
      <c r="A36" s="120" t="s">
        <v>512</v>
      </c>
      <c r="B36" s="119">
        <v>480</v>
      </c>
      <c r="C36" s="114"/>
    </row>
    <row r="37" customHeight="1" spans="1:3">
      <c r="A37" s="120" t="s">
        <v>513</v>
      </c>
      <c r="B37" s="119"/>
      <c r="C37" s="114"/>
    </row>
    <row r="38" customHeight="1" spans="1:3">
      <c r="A38" s="120" t="s">
        <v>514</v>
      </c>
      <c r="B38" s="119">
        <v>2567</v>
      </c>
      <c r="C38" s="114"/>
    </row>
    <row r="39" customHeight="1" spans="1:3">
      <c r="A39" s="120" t="s">
        <v>515</v>
      </c>
      <c r="B39" s="119"/>
      <c r="C39" s="114"/>
    </row>
    <row r="40" customHeight="1" spans="1:3">
      <c r="A40" s="120" t="s">
        <v>516</v>
      </c>
      <c r="B40" s="119">
        <v>827</v>
      </c>
      <c r="C40" s="114"/>
    </row>
    <row r="41" customHeight="1" spans="1:3">
      <c r="A41" s="120" t="s">
        <v>517</v>
      </c>
      <c r="B41" s="119"/>
      <c r="C41" s="114"/>
    </row>
    <row r="42" customHeight="1" spans="1:3">
      <c r="A42" s="120" t="s">
        <v>518</v>
      </c>
      <c r="B42" s="119"/>
      <c r="C42" s="114"/>
    </row>
    <row r="43" customHeight="1" spans="1:3">
      <c r="A43" s="120" t="s">
        <v>519</v>
      </c>
      <c r="B43" s="119"/>
      <c r="C43" s="114"/>
    </row>
    <row r="44" customHeight="1" spans="1:3">
      <c r="A44" s="120" t="s">
        <v>520</v>
      </c>
      <c r="B44" s="119">
        <v>338</v>
      </c>
      <c r="C44" s="114"/>
    </row>
    <row r="45" customHeight="1" spans="1:3">
      <c r="A45" s="120" t="s">
        <v>521</v>
      </c>
      <c r="B45" s="119"/>
      <c r="C45" s="114"/>
    </row>
  </sheetData>
  <mergeCells count="1">
    <mergeCell ref="A1:C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D10" sqref="D10"/>
    </sheetView>
  </sheetViews>
  <sheetFormatPr defaultColWidth="9" defaultRowHeight="14.25" outlineLevelCol="3"/>
  <cols>
    <col min="1" max="1" width="44.4416666666667" style="88" customWidth="1"/>
    <col min="2" max="3" width="14.3833333333333" style="89" customWidth="1"/>
    <col min="4" max="4" width="14.3833333333333" style="90" customWidth="1"/>
    <col min="5" max="16384" width="9" style="88"/>
  </cols>
  <sheetData>
    <row r="1" s="88" customFormat="1" ht="31.5" customHeight="1" spans="1:4">
      <c r="A1" s="91" t="s">
        <v>522</v>
      </c>
      <c r="B1" s="92"/>
      <c r="C1" s="92"/>
      <c r="D1" s="93"/>
    </row>
    <row r="2" s="88" customFormat="1" spans="1:4">
      <c r="A2" s="94" t="s">
        <v>523</v>
      </c>
      <c r="B2" s="95"/>
      <c r="C2" s="95"/>
      <c r="D2" s="96" t="s">
        <v>2</v>
      </c>
    </row>
    <row r="3" s="88" customFormat="1" ht="57.75" customHeight="1" spans="1:4">
      <c r="A3" s="97" t="s">
        <v>524</v>
      </c>
      <c r="B3" s="98" t="s">
        <v>4</v>
      </c>
      <c r="C3" s="98" t="s">
        <v>5</v>
      </c>
      <c r="D3" s="99" t="s">
        <v>6</v>
      </c>
    </row>
    <row r="4" s="88" customFormat="1" ht="22.5" customHeight="1" spans="1:4">
      <c r="A4" s="43" t="s">
        <v>525</v>
      </c>
      <c r="B4" s="100"/>
      <c r="C4" s="100"/>
      <c r="D4" s="101" t="str">
        <f t="shared" ref="D4:D7" si="0">IF(ISERROR(C4/B4*100-100),"",C4/B4*100-100)</f>
        <v/>
      </c>
    </row>
    <row r="5" s="88" customFormat="1" ht="22.5" customHeight="1" spans="1:4">
      <c r="A5" s="43" t="s">
        <v>526</v>
      </c>
      <c r="B5" s="100"/>
      <c r="C5" s="100"/>
      <c r="D5" s="101" t="str">
        <f t="shared" si="0"/>
        <v/>
      </c>
    </row>
    <row r="6" s="88" customFormat="1" ht="22.5" customHeight="1" spans="1:4">
      <c r="A6" s="43" t="s">
        <v>527</v>
      </c>
      <c r="B6" s="100"/>
      <c r="C6" s="100"/>
      <c r="D6" s="101" t="str">
        <f t="shared" si="0"/>
        <v/>
      </c>
    </row>
    <row r="7" s="88" customFormat="1" ht="22.5" customHeight="1" spans="1:4">
      <c r="A7" s="102" t="s">
        <v>528</v>
      </c>
      <c r="B7" s="100"/>
      <c r="C7" s="100"/>
      <c r="D7" s="101" t="str">
        <f t="shared" si="0"/>
        <v/>
      </c>
    </row>
    <row r="8" s="88" customFormat="1" ht="22.5" customHeight="1" spans="1:4">
      <c r="A8" s="43" t="s">
        <v>529</v>
      </c>
      <c r="B8" s="100">
        <v>28701</v>
      </c>
      <c r="C8" s="100">
        <v>47993</v>
      </c>
      <c r="D8" s="101">
        <f t="shared" ref="D8:D10" si="1">C8/B8*100</f>
        <v>167.217170133445</v>
      </c>
    </row>
    <row r="9" s="88" customFormat="1" ht="22.5" customHeight="1" spans="1:4">
      <c r="A9" s="43" t="s">
        <v>530</v>
      </c>
      <c r="B9" s="100">
        <v>940</v>
      </c>
      <c r="C9" s="100">
        <v>1000</v>
      </c>
      <c r="D9" s="101">
        <f t="shared" si="1"/>
        <v>106.382978723404</v>
      </c>
    </row>
    <row r="10" s="88" customFormat="1" ht="22.5" customHeight="1" spans="1:4">
      <c r="A10" s="43" t="s">
        <v>531</v>
      </c>
      <c r="B10" s="100">
        <v>185188</v>
      </c>
      <c r="C10" s="100">
        <v>128000</v>
      </c>
      <c r="D10" s="101">
        <f t="shared" si="1"/>
        <v>69.1189493919692</v>
      </c>
    </row>
    <row r="11" s="88" customFormat="1" ht="22.5" customHeight="1" spans="1:4">
      <c r="A11" s="43" t="s">
        <v>532</v>
      </c>
      <c r="B11" s="100"/>
      <c r="C11" s="100"/>
      <c r="D11" s="101" t="str">
        <f t="shared" ref="D11:D18" si="2">IF(ISERROR(C11/B11*100-100),"",C11/B11*100-100)</f>
        <v/>
      </c>
    </row>
    <row r="12" s="88" customFormat="1" ht="22.5" customHeight="1" spans="1:4">
      <c r="A12" s="43" t="s">
        <v>533</v>
      </c>
      <c r="B12" s="100"/>
      <c r="C12" s="100"/>
      <c r="D12" s="101" t="str">
        <f t="shared" si="2"/>
        <v/>
      </c>
    </row>
    <row r="13" s="88" customFormat="1" ht="22.5" customHeight="1" spans="1:4">
      <c r="A13" s="43" t="s">
        <v>534</v>
      </c>
      <c r="B13" s="100">
        <v>5672</v>
      </c>
      <c r="C13" s="100">
        <v>6909</v>
      </c>
      <c r="D13" s="101">
        <f>C13/B13*100</f>
        <v>121.808885754584</v>
      </c>
    </row>
    <row r="14" s="88" customFormat="1" ht="22.5" customHeight="1" spans="1:4">
      <c r="A14" s="43" t="s">
        <v>535</v>
      </c>
      <c r="B14" s="100"/>
      <c r="C14" s="100"/>
      <c r="D14" s="101" t="str">
        <f t="shared" si="2"/>
        <v/>
      </c>
    </row>
    <row r="15" s="88" customFormat="1" ht="22.5" customHeight="1" spans="1:4">
      <c r="A15" s="43" t="s">
        <v>536</v>
      </c>
      <c r="B15" s="100"/>
      <c r="C15" s="100"/>
      <c r="D15" s="101" t="str">
        <f t="shared" si="2"/>
        <v/>
      </c>
    </row>
    <row r="16" s="88" customFormat="1" ht="22.5" customHeight="1" spans="1:4">
      <c r="A16" s="43" t="s">
        <v>537</v>
      </c>
      <c r="B16" s="100"/>
      <c r="C16" s="100"/>
      <c r="D16" s="101" t="str">
        <f t="shared" si="2"/>
        <v/>
      </c>
    </row>
    <row r="17" s="88" customFormat="1" ht="22.5" customHeight="1" spans="1:4">
      <c r="A17" s="43" t="s">
        <v>538</v>
      </c>
      <c r="B17" s="100"/>
      <c r="C17" s="100"/>
      <c r="D17" s="101" t="str">
        <f t="shared" si="2"/>
        <v/>
      </c>
    </row>
    <row r="18" s="88" customFormat="1" ht="22.5" customHeight="1" spans="1:4">
      <c r="A18" s="43" t="s">
        <v>539</v>
      </c>
      <c r="B18" s="100"/>
      <c r="C18" s="100"/>
      <c r="D18" s="101" t="str">
        <f t="shared" si="2"/>
        <v/>
      </c>
    </row>
    <row r="19" s="88" customFormat="1" ht="22.5" customHeight="1" spans="1:4">
      <c r="A19" s="43" t="s">
        <v>540</v>
      </c>
      <c r="B19" s="100"/>
      <c r="C19" s="100"/>
      <c r="D19" s="101"/>
    </row>
    <row r="20" s="88" customFormat="1" ht="22.5" customHeight="1" spans="1:4">
      <c r="A20" s="43" t="s">
        <v>541</v>
      </c>
      <c r="B20" s="100"/>
      <c r="C20" s="100"/>
      <c r="D20" s="101" t="str">
        <f>IF(ISERROR(C20/B20*100-100),"",C20/B20*100-100)</f>
        <v/>
      </c>
    </row>
    <row r="21" s="88" customFormat="1" ht="22.5" customHeight="1" spans="1:4">
      <c r="A21" s="43"/>
      <c r="B21" s="100"/>
      <c r="C21" s="100"/>
      <c r="D21" s="101"/>
    </row>
    <row r="22" s="88" customFormat="1" ht="22.5" customHeight="1" spans="1:4">
      <c r="A22" s="43"/>
      <c r="B22" s="100"/>
      <c r="C22" s="100"/>
      <c r="D22" s="101"/>
    </row>
    <row r="23" s="88" customFormat="1" ht="22" customHeight="1" spans="1:4">
      <c r="A23" s="103" t="s">
        <v>542</v>
      </c>
      <c r="B23" s="100">
        <f>SUM(B4:B20)</f>
        <v>220501</v>
      </c>
      <c r="C23" s="100">
        <f>SUM(C4:C20)</f>
        <v>183902</v>
      </c>
      <c r="D23" s="101">
        <f>C23/B23*100</f>
        <v>83.4018893338352</v>
      </c>
    </row>
    <row r="24" s="88" customFormat="1" ht="22" customHeight="1" spans="1:4">
      <c r="A24" s="104" t="s">
        <v>505</v>
      </c>
      <c r="B24" s="100">
        <v>3185</v>
      </c>
      <c r="C24" s="100">
        <v>1656</v>
      </c>
      <c r="D24" s="101">
        <f>C24/B24*100</f>
        <v>51.9937205651491</v>
      </c>
    </row>
    <row r="25" s="88" customFormat="1" ht="22" customHeight="1" spans="1:4">
      <c r="A25" s="104" t="s">
        <v>543</v>
      </c>
      <c r="B25" s="100">
        <v>182800</v>
      </c>
      <c r="C25" s="100">
        <v>26500</v>
      </c>
      <c r="D25" s="101">
        <f>C25/B25*100</f>
        <v>14.4967177242888</v>
      </c>
    </row>
    <row r="26" s="88" customFormat="1" ht="22" customHeight="1" spans="1:4">
      <c r="A26" s="104" t="s">
        <v>73</v>
      </c>
      <c r="B26" s="100">
        <v>28433</v>
      </c>
      <c r="C26" s="100">
        <v>21843</v>
      </c>
      <c r="D26" s="101"/>
    </row>
    <row r="27" s="88" customFormat="1" ht="22" customHeight="1" spans="1:4">
      <c r="A27" s="105" t="s">
        <v>544</v>
      </c>
      <c r="B27" s="100">
        <f>B23+B24+B25+B26</f>
        <v>434919</v>
      </c>
      <c r="C27" s="100">
        <f>C23+C24+C25+C26</f>
        <v>233901</v>
      </c>
      <c r="D27" s="101">
        <f>C27/B27*100</f>
        <v>53.7803591013499</v>
      </c>
    </row>
    <row r="28" s="88" customFormat="1" ht="22" customHeight="1" spans="2:4">
      <c r="B28" s="89"/>
      <c r="C28" s="89"/>
      <c r="D28" s="90"/>
    </row>
  </sheetData>
  <mergeCells count="1">
    <mergeCell ref="A1:D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F13" sqref="F13"/>
    </sheetView>
  </sheetViews>
  <sheetFormatPr defaultColWidth="8.75" defaultRowHeight="14.25" outlineLevelCol="4"/>
  <cols>
    <col min="1" max="1" width="38.3833333333333" style="70" customWidth="1"/>
    <col min="2" max="4" width="11.8833333333333" style="71" customWidth="1"/>
    <col min="5" max="5" width="11.8833333333333" style="70" customWidth="1"/>
    <col min="6" max="31" width="9" style="70"/>
    <col min="32" max="254" width="8.75" style="70"/>
    <col min="255" max="16384" width="8.75" style="4"/>
  </cols>
  <sheetData>
    <row r="1" s="69" customFormat="1" ht="36" customHeight="1" spans="1:5">
      <c r="A1" s="72" t="s">
        <v>545</v>
      </c>
      <c r="B1" s="72"/>
      <c r="C1" s="72"/>
      <c r="D1" s="72"/>
      <c r="E1" s="72"/>
    </row>
    <row r="2" s="70" customFormat="1" ht="18.95" customHeight="1" spans="1:5">
      <c r="A2" s="70" t="s">
        <v>546</v>
      </c>
      <c r="B2" s="71"/>
      <c r="C2" s="71"/>
      <c r="D2" s="73" t="s">
        <v>547</v>
      </c>
      <c r="E2" s="73"/>
    </row>
    <row r="3" s="70" customFormat="1" ht="36.95" customHeight="1" spans="1:5">
      <c r="A3" s="74" t="s">
        <v>479</v>
      </c>
      <c r="B3" s="75" t="s">
        <v>7</v>
      </c>
      <c r="C3" s="75" t="s">
        <v>71</v>
      </c>
      <c r="D3" s="76" t="s">
        <v>73</v>
      </c>
      <c r="E3" s="76" t="s">
        <v>72</v>
      </c>
    </row>
    <row r="4" s="55" customFormat="1" ht="33" customHeight="1" spans="1:5">
      <c r="A4" s="77" t="s">
        <v>548</v>
      </c>
      <c r="B4" s="78">
        <f t="shared" ref="B4:B22" si="0">C4+E4+D4+F4</f>
        <v>625</v>
      </c>
      <c r="C4" s="79"/>
      <c r="D4" s="80">
        <f>D5</f>
        <v>206</v>
      </c>
      <c r="E4" s="80">
        <f>E5</f>
        <v>419</v>
      </c>
    </row>
    <row r="5" s="55" customFormat="1" ht="33" customHeight="1" spans="1:5">
      <c r="A5" s="81" t="s">
        <v>549</v>
      </c>
      <c r="B5" s="78">
        <f t="shared" si="0"/>
        <v>625</v>
      </c>
      <c r="C5" s="79"/>
      <c r="D5" s="80">
        <v>206</v>
      </c>
      <c r="E5" s="80">
        <v>419</v>
      </c>
    </row>
    <row r="6" s="70" customFormat="1" ht="33" customHeight="1" spans="1:5">
      <c r="A6" s="82" t="s">
        <v>550</v>
      </c>
      <c r="B6" s="78">
        <f>SUM(B7+B11+B12+B13+B14)</f>
        <v>165180</v>
      </c>
      <c r="C6" s="78">
        <f>SUM(C7+C11+C12+C13+C14)</f>
        <v>144402</v>
      </c>
      <c r="D6" s="78">
        <f>SUM(D7+D11+D12+D13+D14)</f>
        <v>20778</v>
      </c>
      <c r="E6" s="78">
        <f>SUM(E7+E11+E12+E13+E14)</f>
        <v>0</v>
      </c>
    </row>
    <row r="7" s="70" customFormat="1" ht="33" customHeight="1" spans="1:5">
      <c r="A7" s="81" t="s">
        <v>551</v>
      </c>
      <c r="B7" s="78">
        <f t="shared" si="0"/>
        <v>136415</v>
      </c>
      <c r="C7" s="83">
        <f>SUM(C8:C10)</f>
        <v>116192</v>
      </c>
      <c r="D7" s="83">
        <f>SUM(D8:D10)</f>
        <v>20223</v>
      </c>
      <c r="E7" s="83">
        <f>SUM(E8:E10)</f>
        <v>0</v>
      </c>
    </row>
    <row r="8" s="70" customFormat="1" ht="33" customHeight="1" spans="1:5">
      <c r="A8" s="81" t="s">
        <v>552</v>
      </c>
      <c r="B8" s="78">
        <f t="shared" si="0"/>
        <v>23600</v>
      </c>
      <c r="C8" s="83">
        <v>23600</v>
      </c>
      <c r="D8" s="80"/>
      <c r="E8" s="84"/>
    </row>
    <row r="9" s="70" customFormat="1" ht="33" customHeight="1" spans="1:5">
      <c r="A9" s="81" t="s">
        <v>553</v>
      </c>
      <c r="B9" s="78">
        <f t="shared" si="0"/>
        <v>400</v>
      </c>
      <c r="C9" s="83">
        <v>400</v>
      </c>
      <c r="D9" s="80"/>
      <c r="E9" s="84"/>
    </row>
    <row r="10" s="55" customFormat="1" ht="33" customHeight="1" spans="1:5">
      <c r="A10" s="81" t="s">
        <v>554</v>
      </c>
      <c r="B10" s="78">
        <f t="shared" si="0"/>
        <v>112415</v>
      </c>
      <c r="C10" s="83">
        <f>48289+21492+22411</f>
        <v>92192</v>
      </c>
      <c r="D10" s="80">
        <f>20290-67</f>
        <v>20223</v>
      </c>
      <c r="E10" s="84"/>
    </row>
    <row r="11" s="55" customFormat="1" ht="33" customHeight="1" spans="1:5">
      <c r="A11" s="81" t="s">
        <v>555</v>
      </c>
      <c r="B11" s="78">
        <f t="shared" si="0"/>
        <v>555</v>
      </c>
      <c r="C11" s="83"/>
      <c r="D11" s="80">
        <v>555</v>
      </c>
      <c r="E11" s="84"/>
    </row>
    <row r="12" s="55" customFormat="1" ht="33" customHeight="1" spans="1:5">
      <c r="A12" s="81" t="s">
        <v>556</v>
      </c>
      <c r="B12" s="78">
        <f t="shared" si="0"/>
        <v>0</v>
      </c>
      <c r="C12" s="83"/>
      <c r="D12" s="80"/>
      <c r="E12" s="84"/>
    </row>
    <row r="13" s="55" customFormat="1" ht="33" customHeight="1" spans="1:5">
      <c r="A13" s="81" t="s">
        <v>557</v>
      </c>
      <c r="B13" s="78">
        <f t="shared" si="0"/>
        <v>26500</v>
      </c>
      <c r="C13" s="83">
        <v>26500</v>
      </c>
      <c r="D13" s="80"/>
      <c r="E13" s="84"/>
    </row>
    <row r="14" s="55" customFormat="1" ht="33" customHeight="1" spans="1:5">
      <c r="A14" s="81" t="s">
        <v>558</v>
      </c>
      <c r="B14" s="78">
        <f t="shared" si="0"/>
        <v>1710</v>
      </c>
      <c r="C14" s="83">
        <v>1710</v>
      </c>
      <c r="D14" s="80"/>
      <c r="E14" s="84"/>
    </row>
    <row r="15" s="55" customFormat="1" ht="33" customHeight="1" spans="1:5">
      <c r="A15" s="85" t="s">
        <v>559</v>
      </c>
      <c r="B15" s="78">
        <f t="shared" si="0"/>
        <v>223</v>
      </c>
      <c r="C15" s="83">
        <f>C16</f>
        <v>0</v>
      </c>
      <c r="D15" s="80">
        <f>D16</f>
        <v>111</v>
      </c>
      <c r="E15" s="83">
        <f>E16</f>
        <v>112</v>
      </c>
    </row>
    <row r="16" s="55" customFormat="1" ht="33" customHeight="1" spans="1:5">
      <c r="A16" s="86" t="s">
        <v>560</v>
      </c>
      <c r="B16" s="78">
        <f t="shared" si="0"/>
        <v>223</v>
      </c>
      <c r="C16" s="83"/>
      <c r="D16" s="80">
        <v>111</v>
      </c>
      <c r="E16" s="84">
        <v>112</v>
      </c>
    </row>
    <row r="17" s="55" customFormat="1" ht="33" customHeight="1" spans="1:5">
      <c r="A17" s="85" t="s">
        <v>561</v>
      </c>
      <c r="B17" s="78">
        <f t="shared" si="0"/>
        <v>16000</v>
      </c>
      <c r="C17" s="83">
        <f>C18</f>
        <v>16000</v>
      </c>
      <c r="D17" s="83">
        <f>D18</f>
        <v>0</v>
      </c>
      <c r="E17" s="83">
        <f>E18</f>
        <v>0</v>
      </c>
    </row>
    <row r="18" s="55" customFormat="1" ht="33" customHeight="1" spans="1:5">
      <c r="A18" s="86" t="s">
        <v>562</v>
      </c>
      <c r="B18" s="78">
        <f t="shared" si="0"/>
        <v>16000</v>
      </c>
      <c r="C18" s="78">
        <v>16000</v>
      </c>
      <c r="D18" s="80"/>
      <c r="E18" s="84"/>
    </row>
    <row r="19" s="70" customFormat="1" ht="33" customHeight="1" spans="1:5">
      <c r="A19" s="85" t="s">
        <v>563</v>
      </c>
      <c r="B19" s="78">
        <f t="shared" si="0"/>
        <v>1873</v>
      </c>
      <c r="C19" s="84">
        <f>SUM(C20:C21)</f>
        <v>0</v>
      </c>
      <c r="D19" s="80">
        <f>SUM(D20:D21)</f>
        <v>748</v>
      </c>
      <c r="E19" s="84">
        <f>SUM(E20:E21)</f>
        <v>1125</v>
      </c>
    </row>
    <row r="20" s="70" customFormat="1" ht="33" customHeight="1" spans="1:5">
      <c r="A20" s="86" t="s">
        <v>564</v>
      </c>
      <c r="B20" s="78">
        <f t="shared" si="0"/>
        <v>718</v>
      </c>
      <c r="C20" s="78"/>
      <c r="D20" s="80">
        <v>718</v>
      </c>
      <c r="E20" s="84"/>
    </row>
    <row r="21" s="70" customFormat="1" ht="34" customHeight="1" spans="1:5">
      <c r="A21" s="86" t="s">
        <v>565</v>
      </c>
      <c r="B21" s="78">
        <f t="shared" si="0"/>
        <v>1155</v>
      </c>
      <c r="C21" s="78"/>
      <c r="D21" s="80">
        <v>30</v>
      </c>
      <c r="E21" s="84">
        <v>1125</v>
      </c>
    </row>
    <row r="22" s="70" customFormat="1" ht="28" customHeight="1" spans="1:5">
      <c r="A22" s="65" t="s">
        <v>566</v>
      </c>
      <c r="B22" s="78">
        <f t="shared" si="0"/>
        <v>183901</v>
      </c>
      <c r="C22" s="84">
        <f>C6+C17+C4+C19+C15</f>
        <v>160402</v>
      </c>
      <c r="D22" s="80">
        <f>D6+D17+D4+D19+D15</f>
        <v>21843</v>
      </c>
      <c r="E22" s="80">
        <f>E6+E17+E4+E19+E15</f>
        <v>1656</v>
      </c>
    </row>
    <row r="23" s="70" customFormat="1" ht="21" customHeight="1" spans="1:5">
      <c r="A23" s="65" t="s">
        <v>420</v>
      </c>
      <c r="B23" s="78">
        <f>C23+D23+E23+F23</f>
        <v>0</v>
      </c>
      <c r="C23" s="78"/>
      <c r="D23" s="84"/>
      <c r="E23" s="80"/>
    </row>
    <row r="24" s="70" customFormat="1" ht="15" customHeight="1" spans="1:5">
      <c r="A24" s="64"/>
      <c r="B24" s="78"/>
      <c r="C24" s="78"/>
      <c r="D24" s="84"/>
      <c r="E24" s="80"/>
    </row>
    <row r="25" s="70" customFormat="1" ht="21" customHeight="1" spans="1:5">
      <c r="A25" s="65" t="s">
        <v>567</v>
      </c>
      <c r="B25" s="78">
        <f>C25+D25+E25+F25</f>
        <v>50000</v>
      </c>
      <c r="C25" s="78">
        <v>50000</v>
      </c>
      <c r="D25" s="84"/>
      <c r="E25" s="80"/>
    </row>
    <row r="26" s="70" customFormat="1" ht="18" customHeight="1" spans="1:5">
      <c r="A26" s="87" t="s">
        <v>424</v>
      </c>
      <c r="B26" s="84">
        <f>B22+B23+B25</f>
        <v>233901</v>
      </c>
      <c r="C26" s="84">
        <f>C22+C23+C25</f>
        <v>210402</v>
      </c>
      <c r="D26" s="84">
        <f>D22+D23</f>
        <v>21843</v>
      </c>
      <c r="E26" s="80">
        <f>SUM(E22+E23+E24+E25)</f>
        <v>1656</v>
      </c>
    </row>
    <row r="27" s="70" customFormat="1" ht="12" customHeight="1" spans="2:4">
      <c r="B27" s="71"/>
      <c r="C27" s="71"/>
      <c r="D27" s="71"/>
    </row>
    <row r="28" s="70" customFormat="1" ht="12" customHeight="1" spans="2:4">
      <c r="B28" s="71"/>
      <c r="C28" s="71"/>
      <c r="D28" s="71"/>
    </row>
    <row r="29" s="70" customFormat="1" ht="12" customHeight="1" spans="2:4">
      <c r="B29" s="71"/>
      <c r="C29" s="71"/>
      <c r="D29" s="71"/>
    </row>
    <row r="30" s="70" customFormat="1" ht="12" customHeight="1" spans="2:4">
      <c r="B30" s="71"/>
      <c r="C30" s="71"/>
      <c r="D30" s="71"/>
    </row>
    <row r="31" s="70" customFormat="1" ht="12" customHeight="1" spans="2:4">
      <c r="B31" s="71"/>
      <c r="C31" s="71"/>
      <c r="D31" s="71"/>
    </row>
    <row r="32" s="70" customFormat="1" ht="12" customHeight="1" spans="2:4">
      <c r="B32" s="71"/>
      <c r="C32" s="71"/>
      <c r="D32" s="71"/>
    </row>
    <row r="33" s="70" customFormat="1" ht="12" customHeight="1" spans="2:4">
      <c r="B33" s="71"/>
      <c r="C33" s="71"/>
      <c r="D33" s="71"/>
    </row>
    <row r="34" s="70" customFormat="1" ht="12" customHeight="1" spans="2:4">
      <c r="B34" s="71"/>
      <c r="C34" s="71"/>
      <c r="D34" s="71"/>
    </row>
  </sheetData>
  <mergeCells count="2">
    <mergeCell ref="A1:E1"/>
    <mergeCell ref="D2:E2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G12" sqref="G12"/>
    </sheetView>
  </sheetViews>
  <sheetFormatPr defaultColWidth="9" defaultRowHeight="12.75"/>
  <cols>
    <col min="1" max="1" width="5.2" style="52" customWidth="1"/>
    <col min="2" max="2" width="16.8833333333333" style="51" customWidth="1"/>
    <col min="3" max="3" width="9.75" style="26" customWidth="1"/>
    <col min="4" max="13" width="9.75" style="53" customWidth="1"/>
    <col min="14" max="14" width="9" style="53" customWidth="1"/>
    <col min="15" max="254" width="9" style="51" customWidth="1"/>
    <col min="255" max="16384" width="9" style="51"/>
  </cols>
  <sheetData>
    <row r="1" s="51" customFormat="1" ht="39" customHeight="1" spans="1:14">
      <c r="A1" s="54" t="s">
        <v>568</v>
      </c>
      <c r="B1" s="54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53"/>
    </row>
    <row r="2" s="51" customFormat="1" ht="26.1" customHeight="1" spans="1:14">
      <c r="A2" s="55" t="s">
        <v>569</v>
      </c>
      <c r="B2" s="56"/>
      <c r="C2" s="57"/>
      <c r="D2" s="27"/>
      <c r="E2" s="27"/>
      <c r="F2" s="27"/>
      <c r="G2" s="27"/>
      <c r="H2" s="27"/>
      <c r="I2" s="27"/>
      <c r="J2" s="27"/>
      <c r="K2" s="27"/>
      <c r="L2" s="27"/>
      <c r="M2" s="68" t="s">
        <v>478</v>
      </c>
      <c r="N2" s="53"/>
    </row>
    <row r="3" s="51" customFormat="1" ht="26.1" customHeight="1" spans="1:14">
      <c r="A3" s="58" t="s">
        <v>570</v>
      </c>
      <c r="B3" s="58" t="s">
        <v>479</v>
      </c>
      <c r="C3" s="59" t="s">
        <v>571</v>
      </c>
      <c r="D3" s="60"/>
      <c r="E3" s="60"/>
      <c r="F3" s="61"/>
      <c r="G3" s="60" t="s">
        <v>572</v>
      </c>
      <c r="H3" s="60"/>
      <c r="I3" s="61"/>
      <c r="J3" s="59" t="s">
        <v>573</v>
      </c>
      <c r="K3" s="60"/>
      <c r="L3" s="60"/>
      <c r="M3" s="61"/>
      <c r="N3" s="53"/>
    </row>
    <row r="4" s="51" customFormat="1" ht="45" customHeight="1" spans="1:14">
      <c r="A4" s="58"/>
      <c r="B4" s="58"/>
      <c r="C4" s="62" t="s">
        <v>70</v>
      </c>
      <c r="D4" s="62" t="s">
        <v>574</v>
      </c>
      <c r="E4" s="62" t="s">
        <v>575</v>
      </c>
      <c r="F4" s="63" t="s">
        <v>576</v>
      </c>
      <c r="G4" s="62" t="s">
        <v>574</v>
      </c>
      <c r="H4" s="62" t="s">
        <v>575</v>
      </c>
      <c r="I4" s="63" t="s">
        <v>576</v>
      </c>
      <c r="J4" s="62" t="s">
        <v>70</v>
      </c>
      <c r="K4" s="62" t="s">
        <v>574</v>
      </c>
      <c r="L4" s="62" t="s">
        <v>575</v>
      </c>
      <c r="M4" s="63" t="s">
        <v>576</v>
      </c>
      <c r="N4" s="53"/>
    </row>
    <row r="5" s="51" customFormat="1" ht="45" customHeight="1" spans="1:14">
      <c r="A5" s="64"/>
      <c r="B5" s="65" t="s">
        <v>7</v>
      </c>
      <c r="C5" s="66">
        <f t="shared" ref="C5:H5" si="0">SUM(C6:C7)</f>
        <v>238814</v>
      </c>
      <c r="D5" s="66">
        <v>66763</v>
      </c>
      <c r="E5" s="66">
        <v>172000</v>
      </c>
      <c r="F5" s="66">
        <v>51</v>
      </c>
      <c r="G5" s="66">
        <f t="shared" si="0"/>
        <v>19380</v>
      </c>
      <c r="H5" s="66">
        <f t="shared" si="0"/>
        <v>172800</v>
      </c>
      <c r="I5" s="66"/>
      <c r="J5" s="66">
        <f t="shared" ref="J5:J7" si="1">K5+L5+M5</f>
        <v>430994</v>
      </c>
      <c r="K5" s="66">
        <f t="shared" ref="K5:M5" si="2">SUM(K6:K7)</f>
        <v>86143</v>
      </c>
      <c r="L5" s="66">
        <f t="shared" si="2"/>
        <v>344800</v>
      </c>
      <c r="M5" s="66">
        <f t="shared" si="2"/>
        <v>51</v>
      </c>
      <c r="N5" s="53"/>
    </row>
    <row r="6" s="51" customFormat="1" ht="45" customHeight="1" spans="1:14">
      <c r="A6" s="64">
        <v>1</v>
      </c>
      <c r="B6" s="64" t="s">
        <v>577</v>
      </c>
      <c r="C6" s="66">
        <f>SUM(D6:F6)</f>
        <v>238763</v>
      </c>
      <c r="D6" s="66">
        <v>66763</v>
      </c>
      <c r="E6" s="66">
        <v>172000</v>
      </c>
      <c r="F6" s="66"/>
      <c r="G6" s="66">
        <v>19380</v>
      </c>
      <c r="H6" s="66">
        <v>172800</v>
      </c>
      <c r="I6" s="66"/>
      <c r="J6" s="66">
        <f t="shared" si="1"/>
        <v>430943</v>
      </c>
      <c r="K6" s="66">
        <f>D6+G6</f>
        <v>86143</v>
      </c>
      <c r="L6" s="66">
        <f>E6+H6</f>
        <v>344800</v>
      </c>
      <c r="M6" s="66"/>
      <c r="N6" s="53"/>
    </row>
    <row r="7" s="51" customFormat="1" ht="45" customHeight="1" spans="1:14">
      <c r="A7" s="64">
        <v>2</v>
      </c>
      <c r="B7" s="64" t="s">
        <v>578</v>
      </c>
      <c r="C7" s="66">
        <f>SUM(D7:F7)</f>
        <v>51</v>
      </c>
      <c r="D7" s="66"/>
      <c r="E7" s="66"/>
      <c r="F7" s="66">
        <v>51</v>
      </c>
      <c r="G7" s="66"/>
      <c r="H7" s="66"/>
      <c r="I7" s="66"/>
      <c r="J7" s="66">
        <f t="shared" si="1"/>
        <v>51</v>
      </c>
      <c r="K7" s="66"/>
      <c r="L7" s="66"/>
      <c r="M7" s="66">
        <f>F7+I7</f>
        <v>51</v>
      </c>
      <c r="N7" s="53"/>
    </row>
    <row r="8" s="51" customFormat="1" spans="1:14">
      <c r="A8" s="67" t="s">
        <v>579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53"/>
    </row>
    <row r="9" s="51" customFormat="1" spans="1:14">
      <c r="A9" s="52"/>
      <c r="C9" s="2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="51" customFormat="1" spans="1:14">
      <c r="A10" s="52"/>
      <c r="C10" s="2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="51" customFormat="1" spans="1:14">
      <c r="A11" s="52"/>
      <c r="C11" s="2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</sheetData>
  <mergeCells count="7">
    <mergeCell ref="A1:M1"/>
    <mergeCell ref="C3:F3"/>
    <mergeCell ref="G3:I3"/>
    <mergeCell ref="J3:M3"/>
    <mergeCell ref="A8:M8"/>
    <mergeCell ref="A3:A4"/>
    <mergeCell ref="B3:B4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5" sqref="H5"/>
    </sheetView>
  </sheetViews>
  <sheetFormatPr defaultColWidth="8" defaultRowHeight="14.25" outlineLevelRow="6" outlineLevelCol="7"/>
  <cols>
    <col min="1" max="8" width="14.8833333333333" style="24" customWidth="1"/>
    <col min="9" max="16384" width="8" style="4"/>
  </cols>
  <sheetData>
    <row r="1" s="4" customFormat="1" ht="36" customHeight="1" spans="1:8">
      <c r="A1" s="46" t="s">
        <v>580</v>
      </c>
      <c r="B1" s="46"/>
      <c r="C1" s="46"/>
      <c r="D1" s="46"/>
      <c r="E1" s="46"/>
      <c r="F1" s="46"/>
      <c r="G1" s="46"/>
      <c r="H1" s="46"/>
    </row>
    <row r="2" s="4" customFormat="1" ht="22" customHeight="1" spans="1:8">
      <c r="A2" s="47" t="s">
        <v>581</v>
      </c>
      <c r="B2" s="48"/>
      <c r="C2" s="48"/>
      <c r="D2" s="48"/>
      <c r="E2" s="48"/>
      <c r="F2" s="48"/>
      <c r="G2" s="48"/>
      <c r="H2" s="49" t="s">
        <v>478</v>
      </c>
    </row>
    <row r="3" s="4" customFormat="1" ht="43.05" customHeight="1" spans="1:8">
      <c r="A3" s="50" t="s">
        <v>571</v>
      </c>
      <c r="B3" s="50"/>
      <c r="C3" s="50"/>
      <c r="D3" s="50" t="s">
        <v>582</v>
      </c>
      <c r="E3" s="50"/>
      <c r="F3" s="50" t="s">
        <v>573</v>
      </c>
      <c r="G3" s="50"/>
      <c r="H3" s="50"/>
    </row>
    <row r="4" s="4" customFormat="1" ht="43.05" customHeight="1" spans="1:8">
      <c r="A4" s="50" t="s">
        <v>7</v>
      </c>
      <c r="B4" s="50" t="s">
        <v>574</v>
      </c>
      <c r="C4" s="50" t="s">
        <v>575</v>
      </c>
      <c r="D4" s="50" t="s">
        <v>574</v>
      </c>
      <c r="E4" s="50" t="s">
        <v>575</v>
      </c>
      <c r="F4" s="50" t="s">
        <v>7</v>
      </c>
      <c r="G4" s="50" t="s">
        <v>574</v>
      </c>
      <c r="H4" s="50" t="s">
        <v>575</v>
      </c>
    </row>
    <row r="5" s="4" customFormat="1" ht="43.05" customHeight="1" spans="1:8">
      <c r="A5" s="50">
        <f>SUM(B5:C5)</f>
        <v>238763</v>
      </c>
      <c r="B5" s="50">
        <v>66763</v>
      </c>
      <c r="C5" s="50">
        <v>172000</v>
      </c>
      <c r="D5" s="50">
        <v>19380</v>
      </c>
      <c r="E5" s="50">
        <v>172800</v>
      </c>
      <c r="F5" s="50">
        <f>SUM(G5:H5)</f>
        <v>430943</v>
      </c>
      <c r="G5" s="50">
        <v>86143</v>
      </c>
      <c r="H5" s="50">
        <v>344800</v>
      </c>
    </row>
    <row r="6" s="4" customFormat="1" ht="43.05" customHeight="1" spans="1:8">
      <c r="A6" s="24"/>
      <c r="B6" s="24"/>
      <c r="C6" s="24"/>
      <c r="D6" s="24"/>
      <c r="E6" s="24"/>
      <c r="F6" s="24"/>
      <c r="G6" s="24"/>
      <c r="H6" s="24"/>
    </row>
    <row r="7" s="4" customFormat="1" ht="43.05" customHeight="1" spans="1:8">
      <c r="A7" s="24"/>
      <c r="B7" s="24"/>
      <c r="C7" s="24"/>
      <c r="D7" s="24"/>
      <c r="E7" s="24"/>
      <c r="F7" s="24"/>
      <c r="G7" s="24"/>
      <c r="H7" s="24"/>
    </row>
  </sheetData>
  <mergeCells count="4">
    <mergeCell ref="A1:H1"/>
    <mergeCell ref="A3:C3"/>
    <mergeCell ref="D3:E3"/>
    <mergeCell ref="F3:H3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一般公共预算收入表</vt:lpstr>
      <vt:lpstr>一般公共预算支出</vt:lpstr>
      <vt:lpstr>一般公共预算支出明细</vt:lpstr>
      <vt:lpstr>一般公共预算基本支出</vt:lpstr>
      <vt:lpstr>税收返还</vt:lpstr>
      <vt:lpstr>基金收入</vt:lpstr>
      <vt:lpstr>基金支出</vt:lpstr>
      <vt:lpstr>债务余额</vt:lpstr>
      <vt:lpstr>债务限额</vt:lpstr>
      <vt:lpstr>国有资本经营收益</vt:lpstr>
      <vt:lpstr>社保基金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2022-04-24T03:32:00Z</dcterms:created>
  <dcterms:modified xsi:type="dcterms:W3CDTF">2023-03-14T01:10:55Z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015AD4EDFCE84C89B58FD9445F73B99A</vt:lpwstr>
  </property>
  <property fmtid="{D5CDD505-2E9C-101B-9397-08002B2CF9AE}" pid="3" name="KSOProductBuildVer">
    <vt:lpwstr>2052-11.8.2.8411</vt:lpwstr>
  </property>
  <property fmtid="{D5CDD505-2E9C-101B-9397-08002B2CF9AE}" pid="4" name="KSOReadingLayout">
    <vt:bool>false</vt:bool>
  </property>
  <property fmtid="{D5CDD505-2E9C-101B-9397-08002B2CF9AE}" pid="5" name="commondata">
    <vt:lpwstr>eyJoZGlkIjoiNTZiNjU4OWFmYmMwOGNjMGQ2ZTcxZDdkNjk0NWVkMjIifQ==</vt:lpwstr>
  </property>
</Properties>
</file>